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 yWindow="300" windowWidth="14268" windowHeight="11640" tabRatio="402" activeTab="0"/>
  </bookViews>
  <sheets>
    <sheet name="Exhibit B " sheetId="1" r:id="rId1"/>
    <sheet name="Rev History" sheetId="2" r:id="rId2"/>
  </sheets>
  <definedNames>
    <definedName name="_xlnm.Print_Area" localSheetId="0">'Exhibit B '!$A$1:$H$42</definedName>
  </definedNames>
  <calcPr fullCalcOnLoad="1"/>
</workbook>
</file>

<file path=xl/sharedStrings.xml><?xml version="1.0" encoding="utf-8"?>
<sst xmlns="http://schemas.openxmlformats.org/spreadsheetml/2006/main" count="76" uniqueCount="71">
  <si>
    <t>Total</t>
  </si>
  <si>
    <t>Campus:</t>
  </si>
  <si>
    <t>Construction</t>
  </si>
  <si>
    <t>Budget</t>
  </si>
  <si>
    <t>Bidding</t>
  </si>
  <si>
    <t>Total PWC</t>
  </si>
  <si>
    <t>Schematics + Design Development</t>
  </si>
  <si>
    <t>Record</t>
  </si>
  <si>
    <t>Design</t>
  </si>
  <si>
    <t>Documents</t>
  </si>
  <si>
    <t>A/E</t>
  </si>
  <si>
    <t>[Insert]</t>
  </si>
  <si>
    <t>Monthly</t>
  </si>
  <si>
    <t>Drawings</t>
  </si>
  <si>
    <t>Fee Summary</t>
  </si>
  <si>
    <t>A/E Fee as a %</t>
  </si>
  <si>
    <t>Construction Documents + Bidding</t>
  </si>
  <si>
    <t>Const. Admin. + Rec. Dwgs.</t>
  </si>
  <si>
    <t>Comments</t>
  </si>
  <si>
    <t>Rev Date</t>
  </si>
  <si>
    <t>Project:</t>
  </si>
  <si>
    <t>Date:</t>
  </si>
  <si>
    <t>A/E:</t>
  </si>
  <si>
    <t xml:space="preserve">      Project Architect/Engineer Agreement Revision History</t>
  </si>
  <si>
    <t>-</t>
  </si>
  <si>
    <t xml:space="preserve">at 25%  </t>
  </si>
  <si>
    <t xml:space="preserve">at 50%  </t>
  </si>
  <si>
    <t xml:space="preserve">at 75%  </t>
  </si>
  <si>
    <t xml:space="preserve">at 100%  </t>
  </si>
  <si>
    <t>Schematic/Preliminary</t>
  </si>
  <si>
    <t>Administration</t>
  </si>
  <si>
    <t>of Construction</t>
  </si>
  <si>
    <t>Small Project A/E Fee Notes:</t>
  </si>
  <si>
    <t>Taper percent</t>
  </si>
  <si>
    <t xml:space="preserve"> </t>
  </si>
  <si>
    <t>The SPA A/E fee is the sum of the three elements above.</t>
  </si>
  <si>
    <t>An additional premium (1% to 3%) is applied depending on size of project.</t>
  </si>
  <si>
    <r>
      <t>Construction value.</t>
    </r>
    <r>
      <rPr>
        <b/>
        <i/>
        <sz val="11"/>
        <rFont val="Calibri"/>
        <family val="2"/>
      </rPr>
      <t xml:space="preserve"> (Use construction value not total project value.)</t>
    </r>
  </si>
  <si>
    <t>How the SPA fee is calculated</t>
  </si>
  <si>
    <r>
      <t xml:space="preserve">Total A/E </t>
    </r>
    <r>
      <rPr>
        <b/>
        <u val="single"/>
        <sz val="10"/>
        <rFont val="Calibri"/>
        <family val="2"/>
      </rPr>
      <t>Construction</t>
    </r>
    <r>
      <rPr>
        <b/>
        <sz val="10"/>
        <rFont val="Calibri"/>
        <family val="2"/>
      </rPr>
      <t xml:space="preserve"> Budget</t>
    </r>
  </si>
  <si>
    <t>equal to percentage</t>
  </si>
  <si>
    <t>complete (1)</t>
  </si>
  <si>
    <t>Fee (2)</t>
  </si>
  <si>
    <t>Fill in the header information.</t>
  </si>
  <si>
    <r>
      <t xml:space="preserve">Insert a construction budget value in </t>
    </r>
    <r>
      <rPr>
        <b/>
        <i/>
        <sz val="12"/>
        <rFont val="Calibri"/>
        <family val="2"/>
      </rPr>
      <t>D14</t>
    </r>
    <r>
      <rPr>
        <i/>
        <sz val="12"/>
        <rFont val="Calibri"/>
        <family val="2"/>
      </rPr>
      <t>.</t>
    </r>
  </si>
  <si>
    <r>
      <t xml:space="preserve">Insert date, project, campus and A/E information as indicated in </t>
    </r>
    <r>
      <rPr>
        <b/>
        <i/>
        <sz val="12"/>
        <rFont val="Calibri"/>
        <family val="2"/>
      </rPr>
      <t>C5 to C8</t>
    </r>
  </si>
  <si>
    <t>How to fill out the Exhibit B Form</t>
  </si>
  <si>
    <t>#1)  Construction Administration fee paid in monthly payments equal to percentage of project's construction completion.</t>
  </si>
  <si>
    <t xml:space="preserve">P   </t>
  </si>
  <si>
    <t xml:space="preserve">C   </t>
  </si>
  <si>
    <t xml:space="preserve">W  </t>
  </si>
  <si>
    <t xml:space="preserve">TOTAL  </t>
  </si>
  <si>
    <t>Small Project A/E Fee Basis</t>
  </si>
  <si>
    <t xml:space="preserve">            Exhibit B</t>
  </si>
  <si>
    <t xml:space="preserve">            ARCHITECTS/ENGINEER'S BASIC SERVICES</t>
  </si>
  <si>
    <t xml:space="preserve">            SMALL PROJECT SCHEDULE OF LUMP SUM FEES and PAYMENT SCHEDULE</t>
  </si>
  <si>
    <t>Small Project A/E Fee Payment Schedule</t>
  </si>
  <si>
    <t xml:space="preserve">       and applies a fee percentage increase from 3% to 1% depending upon project construction budget.</t>
  </si>
  <si>
    <t>Agreement: Creation of a dedicated Small Project Agreement. Based on a standard A/E Project Architect Agreement. Key changes:  Combines Schematic and Preliminary phases. Directs design to 90% of budget. Exhibits: Revised fee schedule. Uses the CSU standard renovation fee curve as base for all work. Project type distinctions eliminated. All based on a project type 2  renvation with a +3 percent amount for works up to $500,000 and then tapering to standard type 2 renovation fee amount +1% as the work amount exceeds $5,000,000. Above this amount a 1% fee premium is applied.</t>
  </si>
  <si>
    <r>
      <rPr>
        <b/>
        <sz val="11"/>
        <color indexed="8"/>
        <rFont val="Calibri"/>
        <family val="2"/>
      </rPr>
      <t xml:space="preserve">Taper transition. </t>
    </r>
    <r>
      <rPr>
        <sz val="11"/>
        <color indexed="8"/>
        <rFont val="Calibri"/>
        <family val="2"/>
      </rPr>
      <t>The fee value t</t>
    </r>
    <r>
      <rPr>
        <sz val="11"/>
        <rFont val="Calibri"/>
        <family val="2"/>
      </rPr>
      <t>apers linearly between low and upper transition percentages.</t>
    </r>
  </si>
  <si>
    <t>The approximate fee addition over a CSU 'standard'-fee for a renovation level 2 complexity.</t>
  </si>
  <si>
    <r>
      <t xml:space="preserve">A CSU standard fee value for a level 2 complexity is used. Use level 2 for </t>
    </r>
    <r>
      <rPr>
        <i/>
        <sz val="11"/>
        <rFont val="Calibri"/>
        <family val="2"/>
      </rPr>
      <t>ALL</t>
    </r>
    <r>
      <rPr>
        <sz val="11"/>
        <rFont val="Calibri"/>
        <family val="2"/>
      </rPr>
      <t xml:space="preserve"> SPA work.</t>
    </r>
  </si>
  <si>
    <r>
      <t xml:space="preserve">The CSU standard renovation 2% complexity premium is applied to </t>
    </r>
    <r>
      <rPr>
        <i/>
        <sz val="11"/>
        <rFont val="Calibri"/>
        <family val="2"/>
      </rPr>
      <t>ALL</t>
    </r>
    <r>
      <rPr>
        <sz val="11"/>
        <rFont val="Calibri"/>
        <family val="2"/>
      </rPr>
      <t xml:space="preserve"> SPA work.</t>
    </r>
  </si>
  <si>
    <r>
      <rPr>
        <b/>
        <sz val="11"/>
        <color indexed="8"/>
        <rFont val="Calibri"/>
        <family val="2"/>
      </rPr>
      <t>Low transition.</t>
    </r>
    <r>
      <rPr>
        <sz val="11"/>
        <color indexed="8"/>
        <rFont val="Calibri"/>
        <family val="2"/>
      </rPr>
      <t xml:space="preserve"> B</t>
    </r>
    <r>
      <rPr>
        <sz val="11"/>
        <rFont val="Calibri"/>
        <family val="2"/>
      </rPr>
      <t>elow this fee value, the low transition fee premium is applied.</t>
    </r>
  </si>
  <si>
    <r>
      <rPr>
        <b/>
        <sz val="11"/>
        <color indexed="8"/>
        <rFont val="Calibri"/>
        <family val="2"/>
      </rPr>
      <t xml:space="preserve">Upper transition. </t>
    </r>
    <r>
      <rPr>
        <sz val="11"/>
        <color indexed="8"/>
        <rFont val="Calibri"/>
        <family val="2"/>
      </rPr>
      <t>A</t>
    </r>
    <r>
      <rPr>
        <sz val="11"/>
        <rFont val="Calibri"/>
        <family val="2"/>
      </rPr>
      <t>bove this fee value, the upper transition fee premium is applied.</t>
    </r>
  </si>
  <si>
    <t>The low transition premium percentage.</t>
  </si>
  <si>
    <t>The upper transition premium percentage.</t>
  </si>
  <si>
    <t>The resulting SPA fee is calculated automatically!</t>
  </si>
  <si>
    <t xml:space="preserve">#2)  Fee percentage follows the CSU standard fee curve with the following modifications: Uses a Type 2 complexity </t>
  </si>
  <si>
    <t xml:space="preserve">        for all projects, applies a renovation premium on all projects,</t>
  </si>
  <si>
    <t>Agreement: General Counsel name updated. Rider A: Section and subsection numbers reset to indicate whole numbers at sections, inadvertently dropped.  'Architect/Engineer shall' added incrementally throughout for consistency. Minor grammar and tense revisions. 2.6.3 Code Analysis and process updates added to reflect current OSFM process. 2.7.4 Deliverables items clarified. 2.9.13 Revised punch list edtion added. 2.10 Provision of BIM model coordinated with Add Services language. 5.1e  Code and Peer Review services identifed as provided by Trustees. 6.1 Ownership. The word 'Design' , an intangible, was removed. Electronic equivalents stated as a deliverable. Fee and scope template: Minor grammar changes.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</si>
</sst>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0\ &quot;Calendar Days&quot;"/>
    <numFmt numFmtId="170" formatCode="0.000000000"/>
    <numFmt numFmtId="171" formatCode="&quot;$&quot;#,##0.0000000"/>
    <numFmt numFmtId="172" formatCode="&quot;$&quot;#,##0.00000000"/>
    <numFmt numFmtId="173" formatCode="0.0000%"/>
    <numFmt numFmtId="174" formatCode="0.00000%"/>
    <numFmt numFmtId="175" formatCode="0.00000000%"/>
    <numFmt numFmtId="176" formatCode="0.00000"/>
    <numFmt numFmtId="177" formatCode="&quot;$&quot;#,##0\);\(&quot;$&quot;#,##0\)"/>
    <numFmt numFmtId="178" formatCode="&quot;$&quot;#,##0;\(&quot;$&quot;#,##0\)"/>
    <numFmt numFmtId="179" formatCode="#,##0\ &quot;Days&quot;"/>
    <numFmt numFmtId="180" formatCode="m/d/yy"/>
    <numFmt numFmtId="181" formatCode="mmmm\ d\,\ yyyy"/>
    <numFmt numFmtId="182" formatCode="mm/dd/yy"/>
    <numFmt numFmtId="183" formatCode="[$-409]dddd\,\ mmmm\ dd\,\ yyyy"/>
    <numFmt numFmtId="184" formatCode="[$-409]mmmm\ d\,\ yyyy;@"/>
    <numFmt numFmtId="185" formatCode="mm/dd/yy;@"/>
    <numFmt numFmtId="186" formatCode="#,##0\ &quot;Hr.&quot;"/>
    <numFmt numFmtId="187" formatCode="&quot;$&quot;#,##0.0000000_);[Red]\(&quot;$&quot;#,##0.0000000\)"/>
    <numFmt numFmtId="188" formatCode="&quot;$&quot;#,##0.000000000_);[Red]\(&quot;$&quot;#,##0.000000000\)"/>
    <numFmt numFmtId="189" formatCode="0.0%"/>
    <numFmt numFmtId="190" formatCode="0.000000000%"/>
    <numFmt numFmtId="191" formatCode="[$-409]h:mm:ss\ AM/PM"/>
    <numFmt numFmtId="192" formatCode="&quot;$&quot;#,##0.000_);[Red]\(&quot;$&quot;#,##0.000\)"/>
    <numFmt numFmtId="193" formatCode="0.000%"/>
    <numFmt numFmtId="194" formatCode="&quot;$&quot;#,##0.00000000_);[Red]\(&quot;$&quot;#,##0.00000000\)"/>
    <numFmt numFmtId="195" formatCode="&quot;$&quot;#,##0.00000000000_);[Red]\(&quot;$&quot;#,##0.00000000000\)"/>
    <numFmt numFmtId="196" formatCode="&quot;$&quot;#,##0.000000000000_);[Red]\(&quot;$&quot;#,##0.000000000000\)"/>
    <numFmt numFmtId="197" formatCode="&quot;$&quot;#,##0.0000000000_);[Red]\(&quot;$&quot;#,##0.0000000000\)"/>
    <numFmt numFmtId="198" formatCode="_(* #,##0.0_);_(* \(#,##0.0\);_(* &quot;-&quot;??_);_(@_)"/>
    <numFmt numFmtId="199" formatCode="_(* #,##0_);_(* \(#,##0\);_(* &quot;-&quot;??_);_(@_)"/>
    <numFmt numFmtId="200" formatCode="&quot;$&quot;#,##0.0000000000000_);[Red]\(&quot;$&quot;#,##0.0000000000000\)"/>
    <numFmt numFmtId="201" formatCode="&quot;$&quot;#,##0.00000000000000_);[Red]\(&quot;$&quot;#,##0.00000000000000\)"/>
    <numFmt numFmtId="202" formatCode="&quot;$&quot;#,##0.000000000000000_);[Red]\(&quot;$&quot;#,##0.000000000000000\)"/>
    <numFmt numFmtId="203" formatCode="[$€-2]\ #,##0.00_);[Red]\([$€-2]\ #,##0.00\)"/>
    <numFmt numFmtId="204" formatCode="_-* #,##0.00_-;\-* #,##0.00_-;_-* &quot;-&quot;??_-;_-@_-"/>
    <numFmt numFmtId="205" formatCode="_-* #,##0_-;\-* #,##0_-;_-* &quot;-&quot;??_-;_-@_-"/>
    <numFmt numFmtId="206" formatCode="_(&quot;$&quot;* #,##0.000_);_(&quot;$&quot;* \(#,##0.000\);_(&quot;$&quot;* &quot;-&quot;??_);_(@_)"/>
    <numFmt numFmtId="207" formatCode="_(&quot;$&quot;* #,##0.0_);_(&quot;$&quot;* \(#,##0.0\);_(&quot;$&quot;* &quot;-&quot;??_);_(@_)"/>
    <numFmt numFmtId="208" formatCode="_(&quot;$&quot;* #,##0_);_(&quot;$&quot;* \(#,##0\);_(&quot;$&quot;* &quot;-&quot;??_);_(@_)"/>
    <numFmt numFmtId="209" formatCode="_([$$-409]* #,##0.00_);_([$$-409]* \(#,##0.00\);_([$$-409]* &quot;-&quot;??_);_(@_)"/>
    <numFmt numFmtId="210" formatCode="_([$$-409]* #,##0.0_);_([$$-409]* \(#,##0.0\);_([$$-409]* &quot;-&quot;??_);_(@_)"/>
    <numFmt numFmtId="211" formatCode="_([$$-409]* #,##0_);_([$$-409]* \(#,##0\);_([$$-409]* &quot;-&quot;??_);_(@_)"/>
  </numFmts>
  <fonts count="60">
    <font>
      <sz val="12"/>
      <name val="Times New Roman"/>
      <family val="0"/>
    </font>
    <font>
      <b/>
      <sz val="12"/>
      <name val="Times New Roman"/>
      <family val="1"/>
    </font>
    <font>
      <sz val="10"/>
      <name val="Geneva"/>
      <family val="0"/>
    </font>
    <font>
      <b/>
      <sz val="16"/>
      <name val="Times New Roman"/>
      <family val="1"/>
    </font>
    <font>
      <u val="single"/>
      <sz val="12"/>
      <color indexed="12"/>
      <name val="Times New Roman"/>
      <family val="1"/>
    </font>
    <font>
      <u val="single"/>
      <sz val="12"/>
      <color indexed="36"/>
      <name val="Times New Roman"/>
      <family val="1"/>
    </font>
    <font>
      <sz val="11"/>
      <color indexed="8"/>
      <name val="Calibri"/>
      <family val="2"/>
    </font>
    <font>
      <b/>
      <sz val="11"/>
      <color indexed="8"/>
      <name val="Calibri"/>
      <family val="2"/>
    </font>
    <font>
      <sz val="11"/>
      <name val="Calibri"/>
      <family val="2"/>
    </font>
    <font>
      <b/>
      <sz val="10"/>
      <name val="Calibri"/>
      <family val="2"/>
    </font>
    <font>
      <b/>
      <i/>
      <sz val="11"/>
      <name val="Calibri"/>
      <family val="2"/>
    </font>
    <font>
      <b/>
      <u val="single"/>
      <sz val="10"/>
      <name val="Calibri"/>
      <family val="2"/>
    </font>
    <font>
      <i/>
      <sz val="12"/>
      <name val="Calibri"/>
      <family val="2"/>
    </font>
    <font>
      <b/>
      <i/>
      <sz val="12"/>
      <name val="Calibri"/>
      <family val="2"/>
    </font>
    <font>
      <i/>
      <sz val="11"/>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23"/>
      <name val="Times New Roman"/>
      <family val="1"/>
    </font>
    <font>
      <sz val="10"/>
      <color indexed="23"/>
      <name val="Times New Roman"/>
      <family val="1"/>
    </font>
    <font>
      <sz val="12"/>
      <name val="Calibri"/>
      <family val="2"/>
    </font>
    <font>
      <b/>
      <sz val="14"/>
      <name val="Calibri"/>
      <family val="2"/>
    </font>
    <font>
      <b/>
      <sz val="12"/>
      <name val="Calibri"/>
      <family val="2"/>
    </font>
    <font>
      <b/>
      <sz val="12"/>
      <color indexed="22"/>
      <name val="Calibri"/>
      <family val="2"/>
    </font>
    <font>
      <sz val="10"/>
      <name val="Calibri"/>
      <family val="2"/>
    </font>
    <font>
      <i/>
      <sz val="10"/>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Times New Roman"/>
      <family val="1"/>
    </font>
    <font>
      <sz val="10"/>
      <color theme="0"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style="dotted"/>
      <top style="dotted"/>
      <bottom style="dotted"/>
    </border>
    <border>
      <left style="dotted"/>
      <right style="dashed"/>
      <top>
        <color indexed="63"/>
      </top>
      <bottom>
        <color indexed="63"/>
      </bottom>
    </border>
    <border>
      <left style="dashed"/>
      <right style="dashed"/>
      <top style="dashed"/>
      <bottom style="dashed"/>
    </border>
    <border>
      <left style="dashed"/>
      <right style="medium"/>
      <top style="dashed"/>
      <bottom style="dashed"/>
    </border>
    <border>
      <left style="medium"/>
      <right style="dashed"/>
      <top style="medium"/>
      <bottom style="dashed"/>
    </border>
    <border>
      <left style="dotted"/>
      <right style="dashed"/>
      <top style="medium"/>
      <bottom style="dashed"/>
    </border>
    <border>
      <left style="dashed"/>
      <right style="dashed"/>
      <top>
        <color indexed="63"/>
      </top>
      <bottom style="dashed"/>
    </border>
    <border>
      <left style="dashed"/>
      <right style="dashed"/>
      <top style="medium"/>
      <bottom style="dashed"/>
    </border>
    <border>
      <left style="dashed"/>
      <right style="medium"/>
      <top style="medium"/>
      <bottom style="dashed"/>
    </border>
    <border>
      <left>
        <color indexed="63"/>
      </left>
      <right>
        <color indexed="63"/>
      </right>
      <top>
        <color indexed="63"/>
      </top>
      <bottom style="thin"/>
    </border>
    <border>
      <left style="dotted"/>
      <right style="dashed"/>
      <top style="dashed"/>
      <bottom style="dashed"/>
    </border>
    <border>
      <left style="dashed"/>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4">
    <xf numFmtId="0" fontId="0" fillId="0" borderId="0" xfId="0"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14" fontId="58" fillId="0" borderId="0" xfId="0" applyNumberFormat="1" applyFont="1" applyAlignment="1">
      <alignment horizontal="left" vertical="center"/>
    </xf>
    <xf numFmtId="0" fontId="59" fillId="0" borderId="0" xfId="0" applyFont="1" applyAlignment="1">
      <alignment vertical="center" wrapText="1"/>
    </xf>
    <xf numFmtId="0" fontId="34" fillId="0" borderId="0" xfId="0" applyFont="1" applyAlignment="1">
      <alignment/>
    </xf>
    <xf numFmtId="0" fontId="34" fillId="0" borderId="0" xfId="57" applyFont="1" applyFill="1" applyProtection="1">
      <alignment/>
      <protection hidden="1"/>
    </xf>
    <xf numFmtId="0" fontId="35" fillId="33" borderId="0" xfId="57" applyFont="1" applyFill="1" applyAlignment="1" applyProtection="1">
      <alignment horizontal="center"/>
      <protection hidden="1"/>
    </xf>
    <xf numFmtId="0" fontId="34" fillId="0" borderId="0" xfId="57" applyFont="1" applyProtection="1">
      <alignment/>
      <protection hidden="1"/>
    </xf>
    <xf numFmtId="0" fontId="34" fillId="33" borderId="0" xfId="57" applyFont="1" applyFill="1" applyProtection="1">
      <alignment/>
      <protection hidden="1"/>
    </xf>
    <xf numFmtId="0" fontId="34" fillId="0" borderId="0" xfId="57" applyFont="1" applyBorder="1" applyProtection="1">
      <alignment/>
      <protection hidden="1"/>
    </xf>
    <xf numFmtId="0" fontId="34" fillId="0" borderId="0" xfId="57" applyFont="1" applyFill="1" applyAlignment="1" applyProtection="1">
      <alignment horizontal="centerContinuous"/>
      <protection hidden="1"/>
    </xf>
    <xf numFmtId="0" fontId="35" fillId="0" borderId="0" xfId="57" applyFont="1" applyFill="1" applyAlignment="1" applyProtection="1">
      <alignment horizontal="center"/>
      <protection hidden="1"/>
    </xf>
    <xf numFmtId="0" fontId="34" fillId="33" borderId="0" xfId="57" applyFont="1" applyFill="1" applyAlignment="1" applyProtection="1">
      <alignment horizontal="centerContinuous"/>
      <protection hidden="1"/>
    </xf>
    <xf numFmtId="0" fontId="34" fillId="0" borderId="0" xfId="57" applyFont="1" applyAlignment="1" applyProtection="1">
      <alignment horizontal="centerContinuous"/>
      <protection hidden="1"/>
    </xf>
    <xf numFmtId="0" fontId="36" fillId="0" borderId="0" xfId="57" applyFont="1" applyProtection="1">
      <alignment/>
      <protection hidden="1"/>
    </xf>
    <xf numFmtId="0" fontId="36" fillId="0" borderId="10" xfId="57" applyFont="1" applyFill="1" applyBorder="1" applyProtection="1">
      <alignment/>
      <protection hidden="1"/>
    </xf>
    <xf numFmtId="0" fontId="34" fillId="5" borderId="11" xfId="57" applyFont="1" applyFill="1" applyBorder="1" applyAlignment="1" applyProtection="1">
      <alignment horizontal="left"/>
      <protection hidden="1"/>
    </xf>
    <xf numFmtId="0" fontId="36" fillId="5" borderId="11" xfId="57" applyFont="1" applyFill="1" applyBorder="1" applyProtection="1">
      <alignment/>
      <protection hidden="1"/>
    </xf>
    <xf numFmtId="0" fontId="34" fillId="34" borderId="12" xfId="57" applyFont="1" applyFill="1" applyBorder="1" applyProtection="1">
      <alignment/>
      <protection hidden="1"/>
    </xf>
    <xf numFmtId="0" fontId="36" fillId="0" borderId="13" xfId="57" applyFont="1" applyFill="1" applyBorder="1" applyProtection="1">
      <alignment/>
      <protection hidden="1"/>
    </xf>
    <xf numFmtId="0" fontId="34" fillId="5" borderId="0" xfId="57" applyFont="1" applyFill="1" applyBorder="1" applyAlignment="1" applyProtection="1">
      <alignment horizontal="left"/>
      <protection locked="0"/>
    </xf>
    <xf numFmtId="0" fontId="34" fillId="5" borderId="0" xfId="57" applyFont="1" applyFill="1" applyBorder="1" applyAlignment="1" applyProtection="1">
      <alignment horizontal="left"/>
      <protection hidden="1"/>
    </xf>
    <xf numFmtId="0" fontId="36" fillId="5" borderId="0" xfId="57" applyFont="1" applyFill="1" applyBorder="1" applyProtection="1">
      <alignment/>
      <protection hidden="1"/>
    </xf>
    <xf numFmtId="0" fontId="34" fillId="34" borderId="14" xfId="57" applyFont="1" applyFill="1" applyBorder="1" applyProtection="1">
      <alignment/>
      <protection hidden="1"/>
    </xf>
    <xf numFmtId="0" fontId="36" fillId="0" borderId="15" xfId="57" applyFont="1" applyFill="1" applyBorder="1" applyProtection="1">
      <alignment/>
      <protection hidden="1"/>
    </xf>
    <xf numFmtId="0" fontId="34" fillId="5" borderId="16" xfId="57" applyFont="1" applyFill="1" applyBorder="1" applyAlignment="1" applyProtection="1">
      <alignment horizontal="left"/>
      <protection locked="0"/>
    </xf>
    <xf numFmtId="0" fontId="34" fillId="5" borderId="16" xfId="57" applyFont="1" applyFill="1" applyBorder="1" applyAlignment="1" applyProtection="1">
      <alignment horizontal="left"/>
      <protection hidden="1"/>
    </xf>
    <xf numFmtId="0" fontId="36" fillId="5" borderId="16" xfId="57" applyFont="1" applyFill="1" applyBorder="1" applyProtection="1">
      <alignment/>
      <protection hidden="1"/>
    </xf>
    <xf numFmtId="0" fontId="34" fillId="33" borderId="17" xfId="57" applyFont="1" applyFill="1" applyBorder="1" applyProtection="1">
      <alignment/>
      <protection hidden="1"/>
    </xf>
    <xf numFmtId="0" fontId="8" fillId="0" borderId="0" xfId="57" applyFont="1" applyFill="1" applyAlignment="1" applyProtection="1">
      <alignment horizontal="center"/>
      <protection hidden="1"/>
    </xf>
    <xf numFmtId="0" fontId="8" fillId="33" borderId="0" xfId="57" applyFont="1" applyFill="1" applyAlignment="1" applyProtection="1">
      <alignment horizontal="center"/>
      <protection hidden="1"/>
    </xf>
    <xf numFmtId="0" fontId="14" fillId="33" borderId="14" xfId="57" applyFont="1" applyFill="1" applyBorder="1" applyAlignment="1" applyProtection="1">
      <alignment horizontal="center"/>
      <protection hidden="1"/>
    </xf>
    <xf numFmtId="0" fontId="36" fillId="0" borderId="0" xfId="57" applyFont="1" applyBorder="1" applyProtection="1">
      <alignment/>
      <protection hidden="1"/>
    </xf>
    <xf numFmtId="0" fontId="8" fillId="0" borderId="0" xfId="57" applyFont="1" applyFill="1" applyBorder="1" applyAlignment="1" applyProtection="1">
      <alignment horizontal="center"/>
      <protection hidden="1"/>
    </xf>
    <xf numFmtId="0" fontId="8" fillId="33" borderId="0" xfId="57" applyFont="1" applyFill="1" applyBorder="1" applyAlignment="1" applyProtection="1">
      <alignment horizontal="center"/>
      <protection hidden="1"/>
    </xf>
    <xf numFmtId="0" fontId="37" fillId="0" borderId="0" xfId="57" applyFont="1" applyFill="1" applyBorder="1" applyProtection="1">
      <alignment/>
      <protection hidden="1"/>
    </xf>
    <xf numFmtId="0" fontId="38" fillId="0" borderId="0" xfId="57" applyFont="1" applyBorder="1" applyAlignment="1" applyProtection="1">
      <alignment vertical="center"/>
      <protection hidden="1"/>
    </xf>
    <xf numFmtId="0" fontId="9" fillId="0" borderId="13" xfId="57" applyFont="1" applyFill="1" applyBorder="1" applyAlignment="1" applyProtection="1">
      <alignment vertical="center"/>
      <protection hidden="1"/>
    </xf>
    <xf numFmtId="0" fontId="9" fillId="0" borderId="0" xfId="57" applyFont="1" applyFill="1" applyBorder="1" applyAlignment="1" applyProtection="1">
      <alignment vertical="center"/>
      <protection hidden="1"/>
    </xf>
    <xf numFmtId="0" fontId="38" fillId="0" borderId="0" xfId="57" applyFont="1" applyFill="1" applyBorder="1" applyAlignment="1" applyProtection="1">
      <alignment vertical="center"/>
      <protection hidden="1"/>
    </xf>
    <xf numFmtId="8" fontId="38" fillId="0" borderId="0" xfId="57" applyNumberFormat="1" applyFont="1" applyBorder="1" applyAlignment="1" applyProtection="1">
      <alignment vertical="center"/>
      <protection hidden="1"/>
    </xf>
    <xf numFmtId="0" fontId="38" fillId="0" borderId="0" xfId="57" applyFont="1" applyAlignment="1" applyProtection="1">
      <alignment vertical="center"/>
      <protection hidden="1"/>
    </xf>
    <xf numFmtId="6" fontId="9" fillId="5" borderId="18" xfId="57" applyNumberFormat="1" applyFont="1" applyFill="1" applyBorder="1" applyAlignment="1" applyProtection="1">
      <alignment horizontal="center" vertical="center"/>
      <protection locked="0"/>
    </xf>
    <xf numFmtId="0" fontId="9" fillId="0" borderId="19" xfId="57" applyFont="1" applyFill="1" applyBorder="1" applyAlignment="1" applyProtection="1">
      <alignment horizontal="center" vertical="center"/>
      <protection locked="0"/>
    </xf>
    <xf numFmtId="6" fontId="38" fillId="0" borderId="20" xfId="57" applyNumberFormat="1" applyFont="1" applyFill="1" applyBorder="1" applyAlignment="1" applyProtection="1">
      <alignment horizontal="center" vertical="center"/>
      <protection hidden="1"/>
    </xf>
    <xf numFmtId="10" fontId="39" fillId="0" borderId="21" xfId="57" applyNumberFormat="1" applyFont="1" applyFill="1" applyBorder="1" applyAlignment="1" applyProtection="1">
      <alignment horizontal="center" vertical="center"/>
      <protection hidden="1"/>
    </xf>
    <xf numFmtId="0" fontId="38" fillId="0" borderId="13" xfId="57" applyFont="1" applyBorder="1" applyAlignment="1" applyProtection="1">
      <alignment vertical="center"/>
      <protection hidden="1"/>
    </xf>
    <xf numFmtId="0" fontId="38" fillId="0" borderId="0" xfId="57" applyFont="1" applyFill="1" applyAlignment="1" applyProtection="1">
      <alignment vertical="center"/>
      <protection hidden="1"/>
    </xf>
    <xf numFmtId="0" fontId="38" fillId="0" borderId="14" xfId="57" applyFont="1" applyFill="1" applyBorder="1" applyAlignment="1" applyProtection="1">
      <alignment vertical="center"/>
      <protection hidden="1"/>
    </xf>
    <xf numFmtId="6" fontId="9" fillId="0" borderId="0" xfId="57" applyNumberFormat="1" applyFont="1" applyFill="1" applyBorder="1" applyAlignment="1" applyProtection="1">
      <alignment horizontal="center" vertical="center"/>
      <protection hidden="1"/>
    </xf>
    <xf numFmtId="0" fontId="38" fillId="0" borderId="0" xfId="57" applyFont="1" applyProtection="1">
      <alignment/>
      <protection hidden="1"/>
    </xf>
    <xf numFmtId="0" fontId="38" fillId="0" borderId="16" xfId="57" applyFont="1" applyBorder="1" applyProtection="1">
      <alignment/>
      <protection hidden="1"/>
    </xf>
    <xf numFmtId="0" fontId="38" fillId="0" borderId="0" xfId="57" applyFont="1" applyFill="1" applyBorder="1" applyProtection="1">
      <alignment/>
      <protection hidden="1"/>
    </xf>
    <xf numFmtId="0" fontId="38" fillId="0" borderId="0" xfId="57" applyFont="1" applyBorder="1" applyProtection="1">
      <alignment/>
      <protection hidden="1"/>
    </xf>
    <xf numFmtId="0" fontId="9" fillId="0" borderId="0" xfId="57" applyFont="1" applyProtection="1">
      <alignment/>
      <protection hidden="1"/>
    </xf>
    <xf numFmtId="0" fontId="9" fillId="0" borderId="0" xfId="57" applyFont="1" applyFill="1" applyBorder="1" applyProtection="1">
      <alignment/>
      <protection hidden="1"/>
    </xf>
    <xf numFmtId="0" fontId="9" fillId="0" borderId="0" xfId="57" applyFont="1" applyBorder="1" applyProtection="1">
      <alignment/>
      <protection hidden="1"/>
    </xf>
    <xf numFmtId="6" fontId="38" fillId="0" borderId="0" xfId="57" applyNumberFormat="1" applyFont="1" applyFill="1" applyBorder="1" applyProtection="1">
      <alignment/>
      <protection hidden="1"/>
    </xf>
    <xf numFmtId="0" fontId="38" fillId="0" borderId="0" xfId="57" applyFont="1" applyFill="1" applyBorder="1" applyAlignment="1" applyProtection="1">
      <alignment horizontal="center"/>
      <protection hidden="1"/>
    </xf>
    <xf numFmtId="0" fontId="38" fillId="0" borderId="14" xfId="57" applyFont="1" applyFill="1" applyBorder="1" applyAlignment="1" applyProtection="1">
      <alignment horizontal="center"/>
      <protection hidden="1"/>
    </xf>
    <xf numFmtId="0" fontId="38" fillId="0" borderId="13" xfId="57" applyFont="1" applyFill="1" applyBorder="1" applyProtection="1">
      <alignment/>
      <protection hidden="1"/>
    </xf>
    <xf numFmtId="0" fontId="38" fillId="0" borderId="0" xfId="57" applyFont="1" applyFill="1" applyProtection="1">
      <alignment/>
      <protection hidden="1"/>
    </xf>
    <xf numFmtId="0" fontId="38" fillId="0" borderId="13" xfId="57" applyFont="1" applyFill="1" applyBorder="1" applyAlignment="1" applyProtection="1">
      <alignment horizontal="center"/>
      <protection hidden="1"/>
    </xf>
    <xf numFmtId="0" fontId="38" fillId="0" borderId="0" xfId="57" applyFont="1" applyFill="1" applyAlignment="1" applyProtection="1">
      <alignment horizontal="center"/>
      <protection hidden="1"/>
    </xf>
    <xf numFmtId="6" fontId="38" fillId="0" borderId="14" xfId="57" applyNumberFormat="1" applyFont="1" applyFill="1" applyBorder="1" applyAlignment="1" applyProtection="1">
      <alignment horizontal="center"/>
      <protection hidden="1"/>
    </xf>
    <xf numFmtId="0" fontId="9" fillId="0" borderId="0" xfId="57" applyFont="1" applyAlignment="1" applyProtection="1">
      <alignment vertical="center"/>
      <protection hidden="1"/>
    </xf>
    <xf numFmtId="6" fontId="9" fillId="0" borderId="22" xfId="57" applyNumberFormat="1" applyFont="1" applyFill="1" applyBorder="1" applyAlignment="1" applyProtection="1">
      <alignment horizontal="center" vertical="center"/>
      <protection hidden="1"/>
    </xf>
    <xf numFmtId="6" fontId="38" fillId="0" borderId="23" xfId="57" applyNumberFormat="1" applyFont="1" applyFill="1" applyBorder="1" applyAlignment="1" applyProtection="1">
      <alignment horizontal="center" vertical="center"/>
      <protection hidden="1"/>
    </xf>
    <xf numFmtId="6" fontId="38" fillId="0" borderId="24" xfId="57" applyNumberFormat="1" applyFont="1" applyFill="1" applyBorder="1" applyAlignment="1" applyProtection="1">
      <alignment horizontal="center" vertical="center"/>
      <protection hidden="1"/>
    </xf>
    <xf numFmtId="6" fontId="38" fillId="0" borderId="25" xfId="57" applyNumberFormat="1" applyFont="1" applyFill="1" applyBorder="1" applyAlignment="1" applyProtection="1">
      <alignment horizontal="center" vertical="center"/>
      <protection hidden="1"/>
    </xf>
    <xf numFmtId="6" fontId="38" fillId="0" borderId="26" xfId="57" applyNumberFormat="1" applyFont="1" applyFill="1" applyBorder="1" applyAlignment="1" applyProtection="1">
      <alignment horizontal="center" vertical="center"/>
      <protection hidden="1"/>
    </xf>
    <xf numFmtId="0" fontId="9" fillId="0" borderId="0" xfId="57" applyFont="1" applyBorder="1" applyAlignment="1" applyProtection="1">
      <alignment vertical="center"/>
      <protection hidden="1"/>
    </xf>
    <xf numFmtId="0" fontId="9" fillId="0" borderId="14" xfId="57" applyFont="1" applyBorder="1" applyAlignment="1" applyProtection="1">
      <alignment vertical="center"/>
      <protection hidden="1"/>
    </xf>
    <xf numFmtId="6" fontId="9" fillId="0" borderId="13" xfId="57" applyNumberFormat="1" applyFont="1" applyFill="1" applyBorder="1" applyAlignment="1" applyProtection="1">
      <alignment horizontal="right" vertical="center"/>
      <protection hidden="1"/>
    </xf>
    <xf numFmtId="6" fontId="38" fillId="0" borderId="19" xfId="57" applyNumberFormat="1" applyFont="1" applyFill="1" applyBorder="1" applyAlignment="1" applyProtection="1">
      <alignment horizontal="center" vertical="center"/>
      <protection hidden="1"/>
    </xf>
    <xf numFmtId="0" fontId="9" fillId="0" borderId="14" xfId="57" applyFont="1" applyFill="1" applyBorder="1" applyAlignment="1" applyProtection="1">
      <alignment vertical="center"/>
      <protection hidden="1"/>
    </xf>
    <xf numFmtId="0" fontId="9" fillId="0" borderId="27" xfId="57" applyFont="1" applyBorder="1" applyAlignment="1" applyProtection="1">
      <alignment vertical="center"/>
      <protection hidden="1"/>
    </xf>
    <xf numFmtId="7" fontId="38" fillId="0" borderId="0" xfId="57" applyNumberFormat="1" applyFont="1" applyAlignment="1" applyProtection="1">
      <alignment vertical="center"/>
      <protection hidden="1"/>
    </xf>
    <xf numFmtId="6" fontId="38" fillId="0" borderId="28" xfId="57" applyNumberFormat="1" applyFont="1" applyFill="1" applyBorder="1" applyAlignment="1" applyProtection="1">
      <alignment horizontal="center" vertical="center"/>
      <protection hidden="1"/>
    </xf>
    <xf numFmtId="6" fontId="9" fillId="0" borderId="29" xfId="57" applyNumberFormat="1" applyFont="1" applyFill="1" applyBorder="1" applyAlignment="1" applyProtection="1">
      <alignment horizontal="center" vertical="center"/>
      <protection hidden="1"/>
    </xf>
    <xf numFmtId="0" fontId="9" fillId="0" borderId="14" xfId="57" applyFont="1" applyFill="1" applyBorder="1" applyAlignment="1" applyProtection="1">
      <alignment horizontal="center" vertical="center"/>
      <protection hidden="1"/>
    </xf>
    <xf numFmtId="7" fontId="38" fillId="0" borderId="0" xfId="57" applyNumberFormat="1" applyFont="1" applyBorder="1" applyAlignment="1" applyProtection="1">
      <alignment vertical="center"/>
      <protection hidden="1"/>
    </xf>
    <xf numFmtId="43" fontId="9" fillId="0" borderId="0" xfId="57" applyNumberFormat="1" applyFont="1" applyBorder="1" applyAlignment="1" applyProtection="1">
      <alignment vertical="center"/>
      <protection hidden="1"/>
    </xf>
    <xf numFmtId="0" fontId="9" fillId="0" borderId="19" xfId="57" applyFont="1" applyBorder="1" applyAlignment="1" applyProtection="1">
      <alignment horizontal="center" vertical="center"/>
      <protection hidden="1"/>
    </xf>
    <xf numFmtId="6" fontId="38" fillId="0" borderId="0" xfId="57" applyNumberFormat="1" applyFont="1" applyFill="1" applyBorder="1" applyAlignment="1" applyProtection="1">
      <alignment horizontal="right" vertical="center"/>
      <protection hidden="1"/>
    </xf>
    <xf numFmtId="7" fontId="38" fillId="0" borderId="14" xfId="57" applyNumberFormat="1" applyFont="1" applyBorder="1" applyAlignment="1" applyProtection="1">
      <alignment vertical="center"/>
      <protection hidden="1"/>
    </xf>
    <xf numFmtId="6" fontId="38" fillId="0" borderId="15" xfId="57" applyNumberFormat="1" applyFont="1" applyFill="1" applyBorder="1" applyAlignment="1" applyProtection="1">
      <alignment vertical="center"/>
      <protection hidden="1"/>
    </xf>
    <xf numFmtId="6" fontId="38" fillId="0" borderId="16" xfId="57" applyNumberFormat="1" applyFont="1" applyFill="1" applyBorder="1" applyAlignment="1" applyProtection="1">
      <alignment vertical="center"/>
      <protection hidden="1"/>
    </xf>
    <xf numFmtId="6" fontId="9" fillId="0" borderId="16" xfId="57" applyNumberFormat="1" applyFont="1" applyFill="1" applyBorder="1" applyAlignment="1" applyProtection="1">
      <alignment horizontal="right" vertical="center"/>
      <protection hidden="1"/>
    </xf>
    <xf numFmtId="6" fontId="38" fillId="0" borderId="16" xfId="57" applyNumberFormat="1" applyFont="1" applyFill="1" applyBorder="1" applyAlignment="1" applyProtection="1">
      <alignment horizontal="right" vertical="center"/>
      <protection hidden="1"/>
    </xf>
    <xf numFmtId="6" fontId="38" fillId="0" borderId="17" xfId="57" applyNumberFormat="1" applyFont="1" applyFill="1" applyBorder="1" applyAlignment="1" applyProtection="1">
      <alignment vertical="center"/>
      <protection hidden="1"/>
    </xf>
    <xf numFmtId="0" fontId="38" fillId="0" borderId="11" xfId="57" applyFont="1" applyFill="1" applyBorder="1" applyProtection="1">
      <alignment/>
      <protection hidden="1"/>
    </xf>
    <xf numFmtId="0" fontId="38" fillId="0" borderId="14" xfId="57" applyFont="1" applyBorder="1" applyProtection="1">
      <alignment/>
      <protection hidden="1"/>
    </xf>
    <xf numFmtId="0" fontId="39" fillId="0" borderId="13" xfId="57" applyFont="1" applyFill="1" applyBorder="1" applyProtection="1">
      <alignment/>
      <protection hidden="1"/>
    </xf>
    <xf numFmtId="0" fontId="38" fillId="0" borderId="14" xfId="57" applyFont="1" applyFill="1" applyBorder="1" applyProtection="1">
      <alignment/>
      <protection hidden="1"/>
    </xf>
    <xf numFmtId="0" fontId="39" fillId="0" borderId="13" xfId="0" applyFont="1" applyFill="1" applyBorder="1" applyAlignment="1" applyProtection="1">
      <alignment/>
      <protection hidden="1"/>
    </xf>
    <xf numFmtId="0" fontId="38" fillId="0" borderId="15" xfId="57" applyFont="1" applyBorder="1" applyProtection="1">
      <alignment/>
      <protection hidden="1"/>
    </xf>
    <xf numFmtId="0" fontId="38" fillId="0" borderId="17" xfId="57" applyFont="1" applyBorder="1" applyProtection="1">
      <alignment/>
      <protection hidden="1"/>
    </xf>
    <xf numFmtId="6" fontId="38" fillId="0" borderId="11" xfId="57" applyNumberFormat="1" applyFont="1" applyFill="1" applyBorder="1" applyProtection="1">
      <alignment/>
      <protection hidden="1"/>
    </xf>
    <xf numFmtId="0" fontId="38" fillId="0" borderId="12" xfId="57" applyFont="1" applyFill="1" applyBorder="1" applyProtection="1">
      <alignment/>
      <protection hidden="1"/>
    </xf>
    <xf numFmtId="6" fontId="38" fillId="0" borderId="0" xfId="57" applyNumberFormat="1" applyFont="1" applyFill="1" applyBorder="1" applyAlignment="1" applyProtection="1">
      <alignment horizontal="center" vertical="center"/>
      <protection hidden="1"/>
    </xf>
    <xf numFmtId="0" fontId="34" fillId="0" borderId="0" xfId="0" applyFont="1" applyAlignment="1" applyProtection="1">
      <alignment/>
      <protection hidden="1"/>
    </xf>
    <xf numFmtId="7" fontId="38" fillId="0" borderId="14" xfId="57" applyNumberFormat="1" applyFont="1" applyFill="1" applyBorder="1" applyAlignment="1" applyProtection="1">
      <alignment vertical="center"/>
      <protection hidden="1"/>
    </xf>
    <xf numFmtId="0" fontId="38" fillId="0" borderId="27" xfId="57" applyFont="1" applyFill="1" applyBorder="1" applyAlignment="1" applyProtection="1">
      <alignment vertical="center"/>
      <protection hidden="1"/>
    </xf>
    <xf numFmtId="0" fontId="38" fillId="0" borderId="30" xfId="57" applyFont="1" applyFill="1" applyBorder="1" applyAlignment="1" applyProtection="1">
      <alignment vertical="center"/>
      <protection hidden="1"/>
    </xf>
    <xf numFmtId="0" fontId="38" fillId="0" borderId="13" xfId="57" applyFont="1" applyFill="1" applyBorder="1" applyAlignment="1" applyProtection="1">
      <alignment horizontal="right"/>
      <protection hidden="1"/>
    </xf>
    <xf numFmtId="0" fontId="38" fillId="0" borderId="31" xfId="57" applyFont="1" applyFill="1" applyBorder="1" applyProtection="1">
      <alignment/>
      <protection hidden="1"/>
    </xf>
    <xf numFmtId="6" fontId="9" fillId="0" borderId="20" xfId="57" applyNumberFormat="1" applyFont="1" applyFill="1" applyBorder="1" applyAlignment="1" applyProtection="1">
      <alignment horizontal="center" vertical="center"/>
      <protection hidden="1"/>
    </xf>
    <xf numFmtId="0" fontId="38" fillId="0" borderId="16" xfId="57" applyFont="1" applyBorder="1" applyAlignment="1" applyProtection="1">
      <alignment horizontal="center"/>
      <protection hidden="1"/>
    </xf>
    <xf numFmtId="0" fontId="13" fillId="0" borderId="0" xfId="57" applyFont="1" applyProtection="1">
      <alignment/>
      <protection hidden="1"/>
    </xf>
    <xf numFmtId="0" fontId="36" fillId="0" borderId="0" xfId="57" applyFont="1" applyFill="1" applyBorder="1" applyAlignment="1" applyProtection="1">
      <alignment horizontal="left"/>
      <protection hidden="1"/>
    </xf>
    <xf numFmtId="9" fontId="9" fillId="0" borderId="15" xfId="57" applyNumberFormat="1" applyFont="1" applyFill="1" applyBorder="1" applyAlignment="1" applyProtection="1">
      <alignment horizontal="center"/>
      <protection hidden="1"/>
    </xf>
    <xf numFmtId="9" fontId="9" fillId="0" borderId="16" xfId="57" applyNumberFormat="1" applyFont="1" applyFill="1" applyBorder="1" applyAlignment="1" applyProtection="1">
      <alignment horizontal="center"/>
      <protection hidden="1"/>
    </xf>
    <xf numFmtId="9" fontId="9" fillId="0" borderId="0" xfId="57" applyNumberFormat="1" applyFont="1" applyFill="1" applyBorder="1" applyAlignment="1" applyProtection="1">
      <alignment horizontal="center"/>
      <protection hidden="1"/>
    </xf>
    <xf numFmtId="9" fontId="9" fillId="0" borderId="17" xfId="57" applyNumberFormat="1" applyFont="1" applyFill="1" applyBorder="1" applyAlignment="1" applyProtection="1">
      <alignment horizontal="center"/>
      <protection hidden="1"/>
    </xf>
    <xf numFmtId="10" fontId="8" fillId="8" borderId="0" xfId="60" applyNumberFormat="1" applyFont="1" applyFill="1" applyBorder="1" applyAlignment="1" applyProtection="1">
      <alignment horizontal="right" vertical="center"/>
      <protection hidden="1"/>
    </xf>
    <xf numFmtId="10" fontId="8" fillId="0" borderId="0" xfId="57" applyNumberFormat="1" applyFont="1" applyBorder="1" applyProtection="1">
      <alignment/>
      <protection hidden="1"/>
    </xf>
    <xf numFmtId="0" fontId="8" fillId="0" borderId="0" xfId="57" applyFont="1" applyFill="1" applyBorder="1" applyProtection="1">
      <alignment/>
      <protection hidden="1"/>
    </xf>
    <xf numFmtId="10" fontId="8" fillId="8" borderId="0" xfId="60" applyNumberFormat="1" applyFont="1" applyFill="1" applyAlignment="1">
      <alignment/>
    </xf>
    <xf numFmtId="10" fontId="40" fillId="8" borderId="0" xfId="60" applyNumberFormat="1" applyFont="1" applyFill="1" applyBorder="1" applyAlignment="1" applyProtection="1">
      <alignment/>
      <protection hidden="1"/>
    </xf>
    <xf numFmtId="0" fontId="40" fillId="0" borderId="0" xfId="57" applyFont="1" applyFill="1" applyBorder="1" applyAlignment="1" applyProtection="1">
      <alignment vertical="center"/>
      <protection hidden="1"/>
    </xf>
    <xf numFmtId="189" fontId="8" fillId="8" borderId="0" xfId="60" applyNumberFormat="1" applyFont="1" applyFill="1" applyAlignment="1">
      <alignment/>
    </xf>
    <xf numFmtId="189" fontId="8" fillId="8" borderId="0" xfId="60" applyNumberFormat="1" applyFont="1" applyFill="1" applyAlignment="1">
      <alignment horizontal="right"/>
    </xf>
    <xf numFmtId="0" fontId="8" fillId="0" borderId="0" xfId="0" applyFont="1" applyAlignment="1">
      <alignment/>
    </xf>
    <xf numFmtId="0" fontId="8" fillId="0" borderId="0" xfId="57" applyFont="1" applyFill="1" applyBorder="1" applyAlignment="1" applyProtection="1">
      <alignment/>
      <protection hidden="1"/>
    </xf>
    <xf numFmtId="208" fontId="8" fillId="10" borderId="0" xfId="44" applyNumberFormat="1" applyFont="1" applyFill="1" applyAlignment="1">
      <alignment/>
    </xf>
    <xf numFmtId="208" fontId="8" fillId="8" borderId="0" xfId="44" applyNumberFormat="1" applyFont="1" applyFill="1" applyAlignment="1">
      <alignment/>
    </xf>
    <xf numFmtId="211" fontId="8" fillId="8" borderId="0" xfId="42" applyNumberFormat="1" applyFont="1" applyFill="1" applyAlignment="1">
      <alignment/>
    </xf>
    <xf numFmtId="0" fontId="12" fillId="0" borderId="0" xfId="57" applyFont="1" applyBorder="1" applyProtection="1">
      <alignment/>
      <protection hidden="1"/>
    </xf>
    <xf numFmtId="0" fontId="12" fillId="0" borderId="0" xfId="57" applyFont="1" applyFill="1" applyBorder="1" applyProtection="1">
      <alignment/>
      <protection hidden="1"/>
    </xf>
    <xf numFmtId="7" fontId="38" fillId="0" borderId="0" xfId="57" applyNumberFormat="1" applyFont="1" applyAlignment="1" applyProtection="1">
      <alignment horizontal="center" vertical="center"/>
      <protection hidden="1"/>
    </xf>
    <xf numFmtId="0" fontId="38" fillId="0" borderId="0" xfId="57" applyFont="1" applyAlignment="1" applyProtection="1">
      <alignment horizontal="center" vertical="center"/>
      <protection hidden="1"/>
    </xf>
    <xf numFmtId="0" fontId="34" fillId="0" borderId="0" xfId="57" applyFont="1" applyFill="1" applyBorder="1" applyAlignment="1" applyProtection="1">
      <alignment/>
      <protection hidden="1"/>
    </xf>
    <xf numFmtId="0" fontId="8" fillId="0" borderId="0" xfId="57" applyFont="1" applyBorder="1" applyAlignment="1" applyProtection="1">
      <alignment/>
      <protection hidden="1"/>
    </xf>
    <xf numFmtId="0" fontId="8" fillId="0" borderId="0" xfId="0" applyFont="1" applyAlignment="1">
      <alignment/>
    </xf>
    <xf numFmtId="199" fontId="40" fillId="0" borderId="0" xfId="42" applyNumberFormat="1" applyFont="1" applyFill="1" applyBorder="1" applyAlignment="1" applyProtection="1">
      <alignment vertical="center"/>
      <protection hidden="1"/>
    </xf>
    <xf numFmtId="0" fontId="8" fillId="0" borderId="0" xfId="0" applyFont="1" applyAlignment="1">
      <alignment/>
    </xf>
    <xf numFmtId="0" fontId="40" fillId="0" borderId="0" xfId="0" applyFont="1" applyAlignment="1">
      <alignment/>
    </xf>
    <xf numFmtId="0" fontId="38" fillId="0" borderId="0" xfId="57" applyFont="1" applyBorder="1" applyAlignment="1" applyProtection="1">
      <alignment/>
      <protection hidden="1"/>
    </xf>
    <xf numFmtId="0" fontId="34" fillId="0" borderId="0" xfId="0" applyFont="1" applyAlignment="1" applyProtection="1">
      <alignment/>
      <protection hidden="1"/>
    </xf>
    <xf numFmtId="0" fontId="34" fillId="0" borderId="0" xfId="57" applyFont="1" applyBorder="1" applyAlignment="1" applyProtection="1">
      <alignment/>
      <protection hidden="1"/>
    </xf>
    <xf numFmtId="165" fontId="38" fillId="0" borderId="20" xfId="57" applyNumberFormat="1" applyFont="1" applyFill="1" applyBorder="1" applyAlignment="1" applyProtection="1">
      <alignment horizontal="center" vertical="center"/>
      <protection hidden="1"/>
    </xf>
    <xf numFmtId="14" fontId="34" fillId="5" borderId="11" xfId="57" applyNumberFormat="1" applyFont="1" applyFill="1" applyBorder="1" applyAlignment="1" applyProtection="1">
      <alignment horizontal="left"/>
      <protection locked="0"/>
    </xf>
    <xf numFmtId="0" fontId="38" fillId="0" borderId="13" xfId="57" applyFont="1" applyBorder="1" applyProtection="1">
      <alignment/>
      <protection hidden="1"/>
    </xf>
    <xf numFmtId="0" fontId="40" fillId="0" borderId="13" xfId="57" applyFont="1" applyFill="1" applyBorder="1" applyProtection="1">
      <alignment/>
      <protection hidden="1"/>
    </xf>
    <xf numFmtId="6" fontId="10" fillId="0" borderId="10" xfId="57" applyNumberFormat="1" applyFont="1" applyFill="1" applyBorder="1" applyProtection="1">
      <alignment/>
      <protection hidden="1"/>
    </xf>
    <xf numFmtId="0" fontId="10" fillId="0" borderId="10" xfId="57" applyFont="1" applyFill="1" applyBorder="1" applyProtection="1">
      <alignment/>
      <protection hidden="1"/>
    </xf>
    <xf numFmtId="0" fontId="36" fillId="0" borderId="12" xfId="57" applyFont="1" applyBorder="1" applyProtection="1">
      <alignment/>
      <protection hidden="1"/>
    </xf>
    <xf numFmtId="0" fontId="13" fillId="35" borderId="32" xfId="57" applyFont="1" applyFill="1" applyBorder="1" applyProtection="1">
      <alignment/>
      <protection hidden="1"/>
    </xf>
    <xf numFmtId="0" fontId="34" fillId="35" borderId="33" xfId="57" applyFont="1" applyFill="1" applyBorder="1" applyProtection="1">
      <alignment/>
      <protection hidden="1"/>
    </xf>
    <xf numFmtId="0" fontId="34" fillId="35" borderId="34" xfId="57" applyFont="1" applyFill="1" applyBorder="1" applyProtection="1">
      <alignment/>
      <protection hidden="1"/>
    </xf>
    <xf numFmtId="0" fontId="38" fillId="35" borderId="32" xfId="57" applyFont="1" applyFill="1" applyBorder="1" applyProtection="1">
      <alignment/>
      <protection hidden="1"/>
    </xf>
    <xf numFmtId="0" fontId="9" fillId="35" borderId="33" xfId="57" applyFont="1" applyFill="1" applyBorder="1" applyProtection="1">
      <alignment/>
      <protection hidden="1"/>
    </xf>
    <xf numFmtId="6" fontId="38" fillId="35" borderId="33" xfId="57" applyNumberFormat="1" applyFont="1" applyFill="1" applyBorder="1" applyProtection="1">
      <alignment/>
      <protection hidden="1"/>
    </xf>
    <xf numFmtId="0" fontId="38" fillId="35" borderId="33" xfId="57" applyFont="1" applyFill="1" applyBorder="1" applyProtection="1">
      <alignment/>
      <protection hidden="1"/>
    </xf>
    <xf numFmtId="0" fontId="38" fillId="35" borderId="34" xfId="57" applyFont="1" applyFill="1" applyBorder="1" applyProtection="1">
      <alignment/>
      <protection hidden="1"/>
    </xf>
    <xf numFmtId="6" fontId="38" fillId="35" borderId="34" xfId="57" applyNumberFormat="1" applyFont="1" applyFill="1" applyBorder="1" applyProtection="1">
      <alignment/>
      <protection hidden="1"/>
    </xf>
    <xf numFmtId="0" fontId="12" fillId="0" borderId="0" xfId="57" applyFont="1" applyProtection="1">
      <alignment/>
      <protection hidden="1"/>
    </xf>
    <xf numFmtId="0" fontId="15" fillId="0" borderId="0" xfId="0" applyFont="1" applyAlignment="1">
      <alignment vertical="center" wrapText="1"/>
    </xf>
    <xf numFmtId="14" fontId="16" fillId="0" borderId="0" xfId="0" applyNumberFormat="1" applyFont="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hibit B"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43"/>
  <sheetViews>
    <sheetView showGridLines="0" tabSelected="1" zoomScale="85" zoomScaleNormal="85" zoomScaleSheetLayoutView="80" zoomScalePageLayoutView="90" workbookViewId="0" topLeftCell="A1">
      <selection activeCell="C5" sqref="C5"/>
    </sheetView>
  </sheetViews>
  <sheetFormatPr defaultColWidth="9.375" defaultRowHeight="15.75"/>
  <cols>
    <col min="1" max="1" width="1.37890625" style="8" customWidth="1"/>
    <col min="2" max="2" width="14.125" style="9" customWidth="1"/>
    <col min="3" max="3" width="16.625" style="9" customWidth="1"/>
    <col min="4" max="4" width="14.25390625" style="9" customWidth="1"/>
    <col min="5" max="5" width="9.75390625" style="11" customWidth="1"/>
    <col min="6" max="7" width="13.75390625" style="12" customWidth="1"/>
    <col min="8" max="8" width="1.4921875" style="13" customWidth="1"/>
    <col min="9" max="9" width="13.75390625" style="13" customWidth="1"/>
    <col min="10" max="10" width="69.625" style="144" customWidth="1"/>
    <col min="11" max="11" width="9.875" style="13" bestFit="1" customWidth="1"/>
    <col min="12" max="68" width="9.375" style="13" customWidth="1"/>
    <col min="69" max="16384" width="9.375" style="11" customWidth="1"/>
  </cols>
  <sheetData>
    <row r="1" spans="4:10" ht="18">
      <c r="D1" s="10" t="s">
        <v>53</v>
      </c>
      <c r="J1" s="114"/>
    </row>
    <row r="2" spans="3:10" ht="18.75" customHeight="1">
      <c r="C2" s="14"/>
      <c r="D2" s="15" t="s">
        <v>55</v>
      </c>
      <c r="E2" s="14"/>
      <c r="G2" s="16"/>
      <c r="H2" s="132"/>
      <c r="J2" s="136"/>
    </row>
    <row r="3" spans="3:10" ht="18.75" customHeight="1">
      <c r="C3" s="14"/>
      <c r="D3" s="15" t="s">
        <v>54</v>
      </c>
      <c r="E3" s="17"/>
      <c r="G3" s="16"/>
      <c r="H3" s="132"/>
      <c r="I3" s="36" t="s">
        <v>46</v>
      </c>
      <c r="J3" s="136"/>
    </row>
    <row r="4" spans="4:10" ht="15.75" customHeight="1" thickBot="1">
      <c r="D4" s="11"/>
      <c r="E4" s="18"/>
      <c r="I4" s="133" t="s">
        <v>45</v>
      </c>
      <c r="J4" s="136"/>
    </row>
    <row r="5" spans="2:10" ht="18" customHeight="1">
      <c r="B5" s="19" t="s">
        <v>21</v>
      </c>
      <c r="C5" s="146">
        <v>43104</v>
      </c>
      <c r="D5" s="20"/>
      <c r="E5" s="21"/>
      <c r="F5" s="21"/>
      <c r="G5" s="22"/>
      <c r="I5" s="132" t="s">
        <v>43</v>
      </c>
      <c r="J5" s="11"/>
    </row>
    <row r="6" spans="2:10" ht="18" customHeight="1">
      <c r="B6" s="23" t="s">
        <v>20</v>
      </c>
      <c r="C6" s="24" t="s">
        <v>11</v>
      </c>
      <c r="D6" s="25"/>
      <c r="E6" s="26"/>
      <c r="F6" s="26"/>
      <c r="G6" s="27"/>
      <c r="I6" s="132" t="s">
        <v>44</v>
      </c>
      <c r="J6" s="11"/>
    </row>
    <row r="7" spans="2:10" ht="18" customHeight="1">
      <c r="B7" s="23" t="s">
        <v>1</v>
      </c>
      <c r="C7" s="24" t="s">
        <v>11</v>
      </c>
      <c r="D7" s="25"/>
      <c r="E7" s="26"/>
      <c r="F7" s="26"/>
      <c r="G7" s="27"/>
      <c r="I7" s="161" t="s">
        <v>67</v>
      </c>
      <c r="J7" s="11"/>
    </row>
    <row r="8" spans="2:10" ht="18" customHeight="1" thickBot="1">
      <c r="B8" s="28" t="s">
        <v>22</v>
      </c>
      <c r="C8" s="29" t="s">
        <v>11</v>
      </c>
      <c r="D8" s="30"/>
      <c r="E8" s="31"/>
      <c r="F8" s="31"/>
      <c r="G8" s="32"/>
      <c r="I8" s="11"/>
      <c r="J8" s="11"/>
    </row>
    <row r="9" spans="2:10" ht="14.25" customHeight="1" thickBot="1">
      <c r="B9" s="152"/>
      <c r="C9" s="153"/>
      <c r="D9" s="153"/>
      <c r="E9" s="153"/>
      <c r="F9" s="153"/>
      <c r="G9" s="154"/>
      <c r="I9" s="114" t="s">
        <v>38</v>
      </c>
      <c r="J9" s="136"/>
    </row>
    <row r="10" spans="2:68" s="18" customFormat="1" ht="15">
      <c r="B10" s="148" t="s">
        <v>52</v>
      </c>
      <c r="C10" s="113"/>
      <c r="G10" s="151"/>
      <c r="I10" s="39"/>
      <c r="J10" s="1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2:12" s="36" customFormat="1" ht="15">
      <c r="B11" s="23"/>
      <c r="D11" s="33" t="s">
        <v>2</v>
      </c>
      <c r="E11" s="34"/>
      <c r="F11" s="34" t="s">
        <v>10</v>
      </c>
      <c r="G11" s="35" t="s">
        <v>15</v>
      </c>
      <c r="I11" s="119">
        <f>(-0.0128776*LOG(D14)+0.1595783)</f>
        <v>0.08231270000000002</v>
      </c>
      <c r="J11" s="128" t="s">
        <v>61</v>
      </c>
      <c r="K11" s="39"/>
      <c r="L11" s="39"/>
    </row>
    <row r="12" spans="2:10" s="40" customFormat="1" ht="15.75" customHeight="1">
      <c r="B12" s="41"/>
      <c r="D12" s="37" t="s">
        <v>3</v>
      </c>
      <c r="E12" s="38"/>
      <c r="F12" s="38" t="s">
        <v>42</v>
      </c>
      <c r="G12" s="35" t="s">
        <v>31</v>
      </c>
      <c r="I12" s="120">
        <v>0.02</v>
      </c>
      <c r="J12" s="137" t="s">
        <v>62</v>
      </c>
    </row>
    <row r="13" spans="2:10" s="40" customFormat="1" ht="12.75" customHeight="1">
      <c r="B13" s="41"/>
      <c r="D13" s="8"/>
      <c r="E13" s="8"/>
      <c r="F13" s="8"/>
      <c r="G13" s="27"/>
      <c r="I13" s="121"/>
      <c r="J13" s="128"/>
    </row>
    <row r="14" spans="2:68" s="45" customFormat="1" ht="15.75" customHeight="1">
      <c r="B14" s="41" t="s">
        <v>39</v>
      </c>
      <c r="D14" s="46">
        <v>1000000</v>
      </c>
      <c r="E14" s="47"/>
      <c r="F14" s="145">
        <f>D14*G14</f>
        <v>130090.47777777779</v>
      </c>
      <c r="G14" s="49">
        <f>I15</f>
        <v>0.1300904777777778</v>
      </c>
      <c r="I14" s="122">
        <f>I29/I27</f>
        <v>0.027777777777777776</v>
      </c>
      <c r="J14" s="138" t="s">
        <v>36</v>
      </c>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row>
    <row r="15" spans="2:68" s="45" customFormat="1" ht="15" thickBot="1">
      <c r="B15" s="50"/>
      <c r="F15" s="51"/>
      <c r="G15" s="52"/>
      <c r="I15" s="123">
        <f>SUM(I11:I14)</f>
        <v>0.1300904777777778</v>
      </c>
      <c r="J15" s="128" t="s">
        <v>35</v>
      </c>
      <c r="K15" s="44"/>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row>
    <row r="16" spans="2:68" s="58" customFormat="1" ht="14.25" customHeight="1" thickBot="1">
      <c r="B16" s="155"/>
      <c r="C16" s="156"/>
      <c r="D16" s="157"/>
      <c r="E16" s="158"/>
      <c r="F16" s="158"/>
      <c r="G16" s="159"/>
      <c r="I16" s="124"/>
      <c r="J16" s="13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row>
    <row r="17" spans="2:68" s="54" customFormat="1" ht="16.5" customHeight="1">
      <c r="B17" s="148" t="s">
        <v>56</v>
      </c>
      <c r="C17" s="59"/>
      <c r="D17" s="61"/>
      <c r="E17" s="62"/>
      <c r="F17" s="62"/>
      <c r="G17" s="63"/>
      <c r="I17" s="124"/>
      <c r="J17" s="139"/>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row>
    <row r="18" spans="2:68" s="54" customFormat="1" ht="15" customHeight="1">
      <c r="B18" s="64"/>
      <c r="C18" s="62" t="s">
        <v>29</v>
      </c>
      <c r="D18" s="62" t="s">
        <v>2</v>
      </c>
      <c r="E18" s="65"/>
      <c r="F18" s="62" t="s">
        <v>2</v>
      </c>
      <c r="G18" s="63" t="s">
        <v>7</v>
      </c>
      <c r="I18" s="131">
        <v>500000</v>
      </c>
      <c r="J18" s="140" t="s">
        <v>63</v>
      </c>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row>
    <row r="19" spans="2:68" s="54" customFormat="1" ht="13.5" customHeight="1">
      <c r="B19" s="66" t="s">
        <v>0</v>
      </c>
      <c r="C19" s="67" t="s">
        <v>8</v>
      </c>
      <c r="D19" s="62" t="s">
        <v>9</v>
      </c>
      <c r="E19" s="67" t="s">
        <v>4</v>
      </c>
      <c r="F19" s="62" t="s">
        <v>30</v>
      </c>
      <c r="G19" s="68" t="s">
        <v>13</v>
      </c>
      <c r="I19" s="125">
        <v>0.03</v>
      </c>
      <c r="J19" s="138" t="s">
        <v>65</v>
      </c>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row>
    <row r="20" spans="2:68" s="54" customFormat="1" ht="15" customHeight="1" thickBot="1">
      <c r="B20" s="115">
        <v>1</v>
      </c>
      <c r="C20" s="116">
        <v>0.35</v>
      </c>
      <c r="D20" s="116">
        <v>0.35</v>
      </c>
      <c r="E20" s="117">
        <v>0</v>
      </c>
      <c r="F20" s="116">
        <v>0.25</v>
      </c>
      <c r="G20" s="118">
        <v>0.05</v>
      </c>
      <c r="I20" s="58"/>
      <c r="J20" s="58"/>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row>
    <row r="21" spans="2:68" s="69" customFormat="1" ht="15.75" customHeight="1">
      <c r="B21" s="70">
        <f>F14</f>
        <v>130090.47777777779</v>
      </c>
      <c r="C21" s="71">
        <f>ROUND(($B21*0.35),0)</f>
        <v>45532</v>
      </c>
      <c r="D21" s="72">
        <f>ROUND(($B21*0.35),0)</f>
        <v>45532</v>
      </c>
      <c r="E21" s="73">
        <f>ROUND(($B21*0),0)</f>
        <v>0</v>
      </c>
      <c r="F21" s="72">
        <f>ROUND(($B21*0.25),0)</f>
        <v>32523</v>
      </c>
      <c r="G21" s="74">
        <f>B21-C21-D21-E21-F21</f>
        <v>6503.477777777793</v>
      </c>
      <c r="I21" s="126" t="s">
        <v>33</v>
      </c>
      <c r="J21" s="140" t="s">
        <v>59</v>
      </c>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row>
    <row r="22" spans="1:68" s="80" customFormat="1" ht="15.75" customHeight="1">
      <c r="A22" s="75"/>
      <c r="B22" s="77" t="s">
        <v>25</v>
      </c>
      <c r="C22" s="78" t="s">
        <v>24</v>
      </c>
      <c r="D22" s="48">
        <f>ROUND(D21*0.25,2)</f>
        <v>11383</v>
      </c>
      <c r="E22" s="75"/>
      <c r="F22" s="42"/>
      <c r="G22" s="79"/>
      <c r="H22" s="75"/>
      <c r="I22" s="127"/>
      <c r="J22" s="138"/>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row>
    <row r="23" spans="2:68" s="81" customFormat="1" ht="15.75" customHeight="1">
      <c r="B23" s="77" t="s">
        <v>26</v>
      </c>
      <c r="C23" s="82">
        <f>ROUND(C21*0.5,2)</f>
        <v>22766</v>
      </c>
      <c r="D23" s="48">
        <f>ROUND(D21*0.25,2)</f>
        <v>11383</v>
      </c>
      <c r="E23" s="83"/>
      <c r="F23" s="104" t="s">
        <v>12</v>
      </c>
      <c r="G23" s="84"/>
      <c r="I23" s="130">
        <v>5000000</v>
      </c>
      <c r="J23" s="140" t="s">
        <v>64</v>
      </c>
      <c r="K23" s="86"/>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row>
    <row r="24" spans="2:68" s="69" customFormat="1" ht="15.75" customHeight="1">
      <c r="B24" s="77" t="s">
        <v>27</v>
      </c>
      <c r="C24" s="87" t="s">
        <v>24</v>
      </c>
      <c r="D24" s="48">
        <f>ROUND(D21*0.25,2)</f>
        <v>11383</v>
      </c>
      <c r="F24" s="135" t="s">
        <v>40</v>
      </c>
      <c r="G24" s="76"/>
      <c r="H24" s="75"/>
      <c r="I24" s="125">
        <v>0.01</v>
      </c>
      <c r="J24" s="138" t="s">
        <v>66</v>
      </c>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row>
    <row r="25" spans="2:68" s="81" customFormat="1" ht="15.75" customHeight="1">
      <c r="B25" s="77" t="s">
        <v>28</v>
      </c>
      <c r="C25" s="82">
        <f>C21-C23</f>
        <v>22766</v>
      </c>
      <c r="D25" s="48">
        <f>D21-(D22+D23+D24)</f>
        <v>11383</v>
      </c>
      <c r="E25" s="88"/>
      <c r="F25" s="134" t="s">
        <v>41</v>
      </c>
      <c r="G25" s="89"/>
      <c r="H25" s="85"/>
      <c r="I25" s="127"/>
      <c r="J25" s="138"/>
      <c r="K25" s="7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row>
    <row r="26" spans="2:68" s="45" customFormat="1" ht="15" thickBot="1">
      <c r="B26" s="90"/>
      <c r="C26" s="92"/>
      <c r="D26" s="91"/>
      <c r="E26" s="93"/>
      <c r="F26" s="91"/>
      <c r="G26" s="94"/>
      <c r="H26" s="40"/>
      <c r="I26" s="127"/>
      <c r="J26" s="138"/>
      <c r="K26" s="75"/>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row>
    <row r="27" spans="2:66" s="54" customFormat="1" ht="13.5" customHeight="1" thickBot="1">
      <c r="B27" s="155"/>
      <c r="C27" s="158"/>
      <c r="D27" s="158"/>
      <c r="E27" s="158"/>
      <c r="F27" s="158"/>
      <c r="G27" s="160"/>
      <c r="H27" s="57"/>
      <c r="I27" s="129">
        <f>D14</f>
        <v>1000000</v>
      </c>
      <c r="J27" s="141" t="s">
        <v>37</v>
      </c>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row>
    <row r="28" spans="2:66" s="54" customFormat="1" ht="15" customHeight="1">
      <c r="B28" s="150" t="s">
        <v>32</v>
      </c>
      <c r="C28" s="95"/>
      <c r="D28" s="95"/>
      <c r="E28" s="95"/>
      <c r="F28" s="95"/>
      <c r="G28" s="96"/>
      <c r="H28" s="8"/>
      <c r="I28" s="127" t="s">
        <v>34</v>
      </c>
      <c r="J28" s="138"/>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row>
    <row r="29" spans="2:66" s="54" customFormat="1" ht="15" customHeight="1">
      <c r="B29" s="99" t="s">
        <v>47</v>
      </c>
      <c r="C29" s="56"/>
      <c r="D29" s="56"/>
      <c r="E29" s="56"/>
      <c r="F29" s="56"/>
      <c r="G29" s="96"/>
      <c r="H29" s="57"/>
      <c r="I29" s="130">
        <f>IF(I27&gt;I23,I27*I24,IF(I27&lt;I18,I27*I19,I27*(I19+(I24-I19)*(I27-I18)/((I23-I18)))))</f>
        <v>27777.777777777777</v>
      </c>
      <c r="J29" s="138" t="s">
        <v>60</v>
      </c>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row>
    <row r="30" spans="2:66" s="54" customFormat="1" ht="15" customHeight="1">
      <c r="B30" s="97"/>
      <c r="C30" s="56"/>
      <c r="D30" s="56"/>
      <c r="E30" s="56"/>
      <c r="F30" s="56"/>
      <c r="G30" s="96"/>
      <c r="H30" s="57"/>
      <c r="I30" s="75"/>
      <c r="J30" s="142"/>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row>
    <row r="31" spans="2:66" s="54" customFormat="1" ht="15" customHeight="1">
      <c r="B31" s="99" t="s">
        <v>68</v>
      </c>
      <c r="C31" s="56"/>
      <c r="D31" s="56"/>
      <c r="E31" s="56"/>
      <c r="F31" s="56"/>
      <c r="G31" s="96"/>
      <c r="H31" s="57"/>
      <c r="I31" s="57"/>
      <c r="J31" s="142"/>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row>
    <row r="32" spans="2:66" s="54" customFormat="1" ht="15" customHeight="1">
      <c r="B32" s="97" t="s">
        <v>69</v>
      </c>
      <c r="C32" s="59"/>
      <c r="D32" s="56"/>
      <c r="E32" s="56"/>
      <c r="F32" s="56"/>
      <c r="G32" s="98"/>
      <c r="H32" s="57"/>
      <c r="I32" s="57"/>
      <c r="J32" s="142"/>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row>
    <row r="33" spans="2:66" s="54" customFormat="1" ht="15" customHeight="1">
      <c r="B33" s="147" t="s">
        <v>57</v>
      </c>
      <c r="C33" s="56"/>
      <c r="D33" s="56"/>
      <c r="E33" s="56"/>
      <c r="F33" s="56"/>
      <c r="G33" s="96"/>
      <c r="H33" s="57"/>
      <c r="I33" s="57"/>
      <c r="J33" s="142"/>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row>
    <row r="34" spans="2:10" s="54" customFormat="1" ht="15" customHeight="1" thickBot="1">
      <c r="B34" s="100"/>
      <c r="C34" s="55"/>
      <c r="D34" s="55"/>
      <c r="E34" s="55"/>
      <c r="F34" s="55"/>
      <c r="G34" s="101"/>
      <c r="I34" s="105"/>
      <c r="J34" s="143"/>
    </row>
    <row r="35" spans="9:10" s="54" customFormat="1" ht="14.25" customHeight="1" thickBot="1">
      <c r="I35" s="105"/>
      <c r="J35" s="143"/>
    </row>
    <row r="36" spans="2:10" s="54" customFormat="1" ht="15">
      <c r="B36" s="149" t="s">
        <v>14</v>
      </c>
      <c r="C36" s="102"/>
      <c r="D36" s="102"/>
      <c r="E36" s="95"/>
      <c r="F36" s="95"/>
      <c r="G36" s="103"/>
      <c r="I36" s="105"/>
      <c r="J36" s="143"/>
    </row>
    <row r="37" spans="2:10" s="105" customFormat="1" ht="15">
      <c r="B37" s="77" t="s">
        <v>48</v>
      </c>
      <c r="C37" s="48">
        <f>C21</f>
        <v>45532</v>
      </c>
      <c r="D37" s="104"/>
      <c r="E37" s="43" t="s">
        <v>6</v>
      </c>
      <c r="F37" s="43"/>
      <c r="G37" s="52"/>
      <c r="J37" s="143"/>
    </row>
    <row r="38" spans="2:10" s="105" customFormat="1" ht="15">
      <c r="B38" s="77" t="s">
        <v>50</v>
      </c>
      <c r="C38" s="48">
        <f>D21+E21</f>
        <v>45532</v>
      </c>
      <c r="D38" s="104"/>
      <c r="E38" s="43" t="s">
        <v>16</v>
      </c>
      <c r="F38" s="43"/>
      <c r="G38" s="106"/>
      <c r="J38" s="143"/>
    </row>
    <row r="39" spans="2:10" s="105" customFormat="1" ht="15">
      <c r="B39" s="77" t="s">
        <v>49</v>
      </c>
      <c r="C39" s="48">
        <f>F21+G21</f>
        <v>39026.47777777779</v>
      </c>
      <c r="D39" s="104"/>
      <c r="E39" s="107" t="s">
        <v>17</v>
      </c>
      <c r="F39" s="107"/>
      <c r="G39" s="108"/>
      <c r="J39" s="143"/>
    </row>
    <row r="40" spans="2:10" s="105" customFormat="1" ht="9.75" customHeight="1">
      <c r="B40" s="109"/>
      <c r="C40" s="65"/>
      <c r="D40" s="65"/>
      <c r="E40" s="65"/>
      <c r="F40" s="65"/>
      <c r="G40" s="110"/>
      <c r="J40" s="143"/>
    </row>
    <row r="41" spans="2:10" s="105" customFormat="1" ht="15">
      <c r="B41" s="77" t="s">
        <v>51</v>
      </c>
      <c r="C41" s="111">
        <f>B21</f>
        <v>130090.47777777779</v>
      </c>
      <c r="D41" s="53"/>
      <c r="E41" s="43" t="s">
        <v>5</v>
      </c>
      <c r="F41" s="43"/>
      <c r="G41" s="52"/>
      <c r="J41" s="143"/>
    </row>
    <row r="42" spans="2:10" s="105" customFormat="1" ht="15.75" thickBot="1">
      <c r="B42" s="100"/>
      <c r="C42" s="112"/>
      <c r="D42" s="112"/>
      <c r="E42" s="55"/>
      <c r="F42" s="55"/>
      <c r="G42" s="101"/>
      <c r="J42" s="143"/>
    </row>
    <row r="43" s="105" customFormat="1" ht="15">
      <c r="J43" s="143"/>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sheetData>
  <sheetProtection/>
  <printOptions/>
  <pageMargins left="0.65" right="0.65" top="1.05" bottom="0.9" header="0.5" footer="0.5"/>
  <pageSetup horizontalDpi="300" verticalDpi="300" orientation="portrait" r:id="rId1"/>
  <headerFooter alignWithMargins="0">
    <oddHeader>&amp;R&amp;"-,Regular"&amp;10Agreement/Amendment No. [insert]
Project Name [insert]
Name of Service Provider [insert]</oddHeader>
    <oddFooter>&amp;L&amp;"-,Italic"&amp;10CSU Small Project Architect/Engineer Agreement&amp;R&amp;"-,Italic"&amp;9rev. 3-18-2016</oddFooter>
  </headerFooter>
</worksheet>
</file>

<file path=xl/worksheets/sheet2.xml><?xml version="1.0" encoding="utf-8"?>
<worksheet xmlns="http://schemas.openxmlformats.org/spreadsheetml/2006/main" xmlns:r="http://schemas.openxmlformats.org/officeDocument/2006/relationships">
  <dimension ref="A1:B1241"/>
  <sheetViews>
    <sheetView view="pageLayout" workbookViewId="0" topLeftCell="A1">
      <selection activeCell="B4" sqref="B4"/>
    </sheetView>
  </sheetViews>
  <sheetFormatPr defaultColWidth="9.00390625" defaultRowHeight="15.75"/>
  <cols>
    <col min="1" max="1" width="11.25390625" style="4" customWidth="1"/>
    <col min="2" max="2" width="79.25390625" style="1" customWidth="1"/>
  </cols>
  <sheetData>
    <row r="1" ht="27.75" customHeight="1">
      <c r="B1" s="5" t="s">
        <v>23</v>
      </c>
    </row>
    <row r="2" spans="1:2" ht="32.25" customHeight="1">
      <c r="A2" s="3" t="s">
        <v>19</v>
      </c>
      <c r="B2" s="2" t="s">
        <v>18</v>
      </c>
    </row>
    <row r="3" spans="1:2" ht="104.25" customHeight="1">
      <c r="A3" s="6">
        <v>42447</v>
      </c>
      <c r="B3" s="7" t="s">
        <v>58</v>
      </c>
    </row>
    <row r="4" spans="1:2" ht="97.5" customHeight="1">
      <c r="A4" s="163">
        <v>43104</v>
      </c>
      <c r="B4" s="162" t="s">
        <v>70</v>
      </c>
    </row>
    <row r="5" spans="1:2" ht="15">
      <c r="A5"/>
      <c r="B5"/>
    </row>
    <row r="6" spans="1:2" ht="15">
      <c r="A6"/>
      <c r="B6"/>
    </row>
    <row r="7" spans="1:2" ht="15">
      <c r="A7"/>
      <c r="B7"/>
    </row>
    <row r="8" spans="1:2" ht="11.25" customHeight="1">
      <c r="A8"/>
      <c r="B8"/>
    </row>
    <row r="9" spans="1:2" ht="15">
      <c r="A9"/>
      <c r="B9"/>
    </row>
    <row r="10" spans="1:2" ht="15">
      <c r="A10"/>
      <c r="B10"/>
    </row>
    <row r="11" spans="1:2" ht="45.75" customHeight="1">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sheetData>
  <sheetProtection/>
  <printOptions/>
  <pageMargins left="0.65" right="0.65" top="1.05" bottom="0.9" header="0.5" footer="0.5"/>
  <pageSetup horizontalDpi="300" verticalDpi="300" orientation="portrait" scale="91" r:id="rId1"/>
  <headerFooter alignWithMargins="0">
    <oddHeader>&amp;C&amp;"Times New Roman,Italic"&amp;10&amp;KFF0000This Revision History page is for reference only. Do not include this page into an Agreement package.</oddHeader>
    <oddFooter>&amp;L&amp;"Times New Roman,Italic"&amp;10Small Proejct Agreement&amp;R&amp;"Times New Roman,Italic"&amp;9rev.1/4/2018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 - Exhibit B - Schedule of Lump Sum Fees/Payment Schedule</dc:title>
  <dc:subject/>
  <dc:creator>Thomas Kennedy</dc:creator>
  <cp:keywords/>
  <dc:description/>
  <cp:lastModifiedBy>Kennedy, Thomas</cp:lastModifiedBy>
  <cp:lastPrinted>2018-01-04T23:44:49Z</cp:lastPrinted>
  <dcterms:created xsi:type="dcterms:W3CDTF">2001-07-17T17:13:27Z</dcterms:created>
  <dcterms:modified xsi:type="dcterms:W3CDTF">2018-01-04T23:44:53Z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72WVDYXX2UNK-125838078-2075</vt:lpwstr>
  </property>
  <property fmtid="{D5CDD505-2E9C-101B-9397-08002B2CF9AE}" pid="4" name="_dlc_DocIdItemGu">
    <vt:lpwstr>f3101268-e39f-425a-85fe-c78625dc630b</vt:lpwstr>
  </property>
  <property fmtid="{D5CDD505-2E9C-101B-9397-08002B2CF9AE}" pid="5" name="_dlc_DocIdU">
    <vt:lpwstr>https://update.calstate.edu/csu-system/doing-business-with-the-csu/capital-planning-design-construction/_layouts/15/DocIdRedir.aspx?ID=72WVDYXX2UNK-125838078-2075, 72WVDYXX2UNK-125838078-2075</vt:lpwstr>
  </property>
  <property fmtid="{D5CDD505-2E9C-101B-9397-08002B2CF9AE}" pid="6" name="FormTy">
    <vt:lpwstr>Reference</vt:lpwstr>
  </property>
  <property fmtid="{D5CDD505-2E9C-101B-9397-08002B2CF9AE}" pid="7" name="Own">
    <vt:lpwstr>Architecture and Engineering</vt:lpwstr>
  </property>
  <property fmtid="{D5CDD505-2E9C-101B-9397-08002B2CF9AE}" pid="8" name="Updat">
    <vt:lpwstr>2018-01-04T00:00:00Z</vt:lpwstr>
  </property>
</Properties>
</file>