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su.sharepoint.com/sites/SystemBudgetOffice/Shared Documents/Budgets/2023-24_Budget/2023-24_Governors_Budget/2023-24-Preliminary-Budget-Allocations/Email_and_Posting_Versions/"/>
    </mc:Choice>
  </mc:AlternateContent>
  <xr:revisionPtr revIDLastSave="4" documentId="8_{556B946C-0FD2-4613-8445-0E5C951C5147}" xr6:coauthVersionLast="47" xr6:coauthVersionMax="47" xr10:uidLastSave="{9E2C63B8-0A57-4F02-A72F-3BE57C519161}"/>
  <bookViews>
    <workbookView xWindow="-120" yWindow="-120" windowWidth="29040" windowHeight="15840" tabRatio="702" xr2:uid="{00000000-000D-0000-FFFF-FFFF00000000}"/>
  </bookViews>
  <sheets>
    <sheet name="Attach A-Summary" sheetId="6" r:id="rId1"/>
    <sheet name="Attach B-Adj to Base GF" sheetId="11" r:id="rId2"/>
    <sheet name="Attach C-ExpenditureAdjustments" sheetId="7" r:id="rId3"/>
    <sheet name="Attach D-Enroll + Tuition&amp;Fees" sheetId="18" r:id="rId4"/>
    <sheet name="Attach E-SUG" sheetId="15" r:id="rId5"/>
    <sheet name="Attach F-Lottery" sheetId="19" r:id="rId6"/>
  </sheets>
  <definedNames>
    <definedName name="_xlnm.Print_Area" localSheetId="0">'Attach A-Summary'!$A$1:$H$37</definedName>
    <definedName name="_xlnm.Print_Area" localSheetId="1">'Attach B-Adj to Base GF'!$A$1:$F$36</definedName>
    <definedName name="_xlnm.Print_Area" localSheetId="2">'Attach C-ExpenditureAdjustments'!$A$1:$F$35</definedName>
    <definedName name="_xlnm.Print_Area" localSheetId="3">'Attach D-Enroll + Tuition&amp;Fees'!$A$1:$G$36</definedName>
    <definedName name="_xlnm.Print_Area" localSheetId="4">'Attach E-SUG'!$A$1:$D$34</definedName>
    <definedName name="_xlnm.Print_Area" localSheetId="5">'Attach F-Lottery'!$A$1:$E$34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8" l="1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E30" i="18"/>
  <c r="F30" i="18"/>
  <c r="G7" i="18"/>
  <c r="G30" i="18"/>
  <c r="H35" i="6"/>
  <c r="F33" i="11"/>
  <c r="D34" i="6"/>
  <c r="F34" i="6"/>
  <c r="H34" i="6"/>
  <c r="H33" i="6"/>
  <c r="G31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F17" i="11"/>
  <c r="D17" i="6"/>
  <c r="G16" i="6"/>
  <c r="G15" i="6"/>
  <c r="G14" i="6"/>
  <c r="G13" i="6"/>
  <c r="G12" i="6"/>
  <c r="G11" i="6"/>
  <c r="G10" i="6"/>
  <c r="G9" i="6"/>
  <c r="G8" i="6"/>
  <c r="G7" i="6"/>
  <c r="E28" i="6"/>
  <c r="F28" i="6" s="1"/>
  <c r="H28" i="6" s="1"/>
  <c r="E26" i="6"/>
  <c r="F26" i="6" s="1"/>
  <c r="H26" i="6" s="1"/>
  <c r="E23" i="6"/>
  <c r="F23" i="6" s="1"/>
  <c r="H23" i="6" s="1"/>
  <c r="E22" i="6"/>
  <c r="F22" i="6" s="1"/>
  <c r="H22" i="6" s="1"/>
  <c r="E21" i="6"/>
  <c r="F21" i="6" s="1"/>
  <c r="H21" i="6" s="1"/>
  <c r="E20" i="6"/>
  <c r="F20" i="6" s="1"/>
  <c r="H20" i="6" s="1"/>
  <c r="E16" i="6"/>
  <c r="E9" i="6"/>
  <c r="F9" i="6" s="1"/>
  <c r="H9" i="6" s="1"/>
  <c r="E8" i="6"/>
  <c r="E7" i="6"/>
  <c r="D32" i="18"/>
  <c r="D31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30" i="7"/>
  <c r="C30" i="11"/>
  <c r="C34" i="1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C30" i="19"/>
  <c r="D30" i="19"/>
  <c r="B30" i="19"/>
  <c r="B4" i="19"/>
  <c r="E32" i="7"/>
  <c r="E32" i="6" s="1"/>
  <c r="F32" i="6" s="1"/>
  <c r="H32" i="6" s="1"/>
  <c r="G33" i="6"/>
  <c r="D30" i="11"/>
  <c r="D34" i="11"/>
  <c r="G32" i="18"/>
  <c r="G31" i="18"/>
  <c r="B30" i="11"/>
  <c r="F33" i="18"/>
  <c r="E33" i="18"/>
  <c r="C30" i="18"/>
  <c r="C33" i="18"/>
  <c r="B30" i="18"/>
  <c r="B33" i="18"/>
  <c r="D30" i="18"/>
  <c r="D33" i="18"/>
  <c r="G33" i="18"/>
  <c r="E23" i="7"/>
  <c r="E22" i="7"/>
  <c r="E19" i="7"/>
  <c r="E19" i="6" s="1"/>
  <c r="F19" i="6" s="1"/>
  <c r="H19" i="6" s="1"/>
  <c r="E15" i="7"/>
  <c r="E15" i="6" s="1"/>
  <c r="F15" i="6" s="1"/>
  <c r="H15" i="6" s="1"/>
  <c r="E11" i="7"/>
  <c r="E11" i="6" s="1"/>
  <c r="F11" i="6" s="1"/>
  <c r="H11" i="6" s="1"/>
  <c r="E10" i="7"/>
  <c r="E10" i="6" s="1"/>
  <c r="F10" i="6" s="1"/>
  <c r="H10" i="6" s="1"/>
  <c r="E7" i="7"/>
  <c r="E30" i="7" s="1"/>
  <c r="E33" i="7" s="1"/>
  <c r="F32" i="11"/>
  <c r="D32" i="6"/>
  <c r="F31" i="11"/>
  <c r="D31" i="6"/>
  <c r="F29" i="11"/>
  <c r="D29" i="6"/>
  <c r="F28" i="11"/>
  <c r="D28" i="6"/>
  <c r="F27" i="11"/>
  <c r="D27" i="6"/>
  <c r="F26" i="11"/>
  <c r="D26" i="6"/>
  <c r="F25" i="11"/>
  <c r="D25" i="6"/>
  <c r="F24" i="11"/>
  <c r="D24" i="6"/>
  <c r="F23" i="11"/>
  <c r="D23" i="6"/>
  <c r="F22" i="11"/>
  <c r="D22" i="6"/>
  <c r="F21" i="11"/>
  <c r="D21" i="6"/>
  <c r="F20" i="11"/>
  <c r="D20" i="6"/>
  <c r="F19" i="11"/>
  <c r="D19" i="6"/>
  <c r="F18" i="11"/>
  <c r="D18" i="6"/>
  <c r="F16" i="11"/>
  <c r="D16" i="6"/>
  <c r="F15" i="11"/>
  <c r="D15" i="6"/>
  <c r="F14" i="11"/>
  <c r="D14" i="6"/>
  <c r="F13" i="11"/>
  <c r="D13" i="6"/>
  <c r="F12" i="11"/>
  <c r="D12" i="6"/>
  <c r="F11" i="11"/>
  <c r="D11" i="6"/>
  <c r="F10" i="11"/>
  <c r="D10" i="6"/>
  <c r="F9" i="11"/>
  <c r="D9" i="6"/>
  <c r="F8" i="11"/>
  <c r="D8" i="6"/>
  <c r="F7" i="11"/>
  <c r="D7" i="6"/>
  <c r="E31" i="7"/>
  <c r="E31" i="6" s="1"/>
  <c r="F31" i="6" s="1"/>
  <c r="H31" i="6" s="1"/>
  <c r="E29" i="7"/>
  <c r="E29" i="6" s="1"/>
  <c r="F29" i="6" s="1"/>
  <c r="H29" i="6" s="1"/>
  <c r="E27" i="7"/>
  <c r="E27" i="6" s="1"/>
  <c r="F27" i="6" s="1"/>
  <c r="H27" i="6" s="1"/>
  <c r="E25" i="7"/>
  <c r="E25" i="6" s="1"/>
  <c r="F25" i="6" s="1"/>
  <c r="H25" i="6" s="1"/>
  <c r="E24" i="7"/>
  <c r="E24" i="6" s="1"/>
  <c r="F24" i="6" s="1"/>
  <c r="H24" i="6" s="1"/>
  <c r="E21" i="7"/>
  <c r="E20" i="7"/>
  <c r="E16" i="7"/>
  <c r="E13" i="7"/>
  <c r="E13" i="6" s="1"/>
  <c r="F13" i="6" s="1"/>
  <c r="H13" i="6" s="1"/>
  <c r="E12" i="7"/>
  <c r="E12" i="6" s="1"/>
  <c r="F12" i="6" s="1"/>
  <c r="H12" i="6" s="1"/>
  <c r="E9" i="7"/>
  <c r="E28" i="7"/>
  <c r="E17" i="7"/>
  <c r="E17" i="6" s="1"/>
  <c r="F17" i="6" s="1"/>
  <c r="H17" i="6" s="1"/>
  <c r="E8" i="7"/>
  <c r="F8" i="6"/>
  <c r="H8" i="6" s="1"/>
  <c r="F16" i="6"/>
  <c r="H16" i="6" s="1"/>
  <c r="F33" i="6"/>
  <c r="F35" i="6"/>
  <c r="F30" i="11"/>
  <c r="F34" i="11"/>
  <c r="F7" i="6"/>
  <c r="H7" i="6" s="1"/>
  <c r="E18" i="7"/>
  <c r="E18" i="6" s="1"/>
  <c r="F18" i="6" s="1"/>
  <c r="H18" i="6" s="1"/>
  <c r="E26" i="7"/>
  <c r="E14" i="7"/>
  <c r="E14" i="6" s="1"/>
  <c r="F14" i="6" s="1"/>
  <c r="H14" i="6" s="1"/>
  <c r="D33" i="7"/>
  <c r="E30" i="11"/>
  <c r="E34" i="11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30" i="15" s="1"/>
  <c r="C10" i="15"/>
  <c r="C9" i="15"/>
  <c r="C8" i="15"/>
  <c r="C7" i="15"/>
  <c r="C30" i="6"/>
  <c r="B34" i="11"/>
  <c r="D30" i="6"/>
  <c r="B4" i="15"/>
  <c r="B30" i="7"/>
  <c r="B33" i="7" s="1"/>
  <c r="G30" i="6"/>
  <c r="B30" i="6"/>
  <c r="B36" i="6"/>
  <c r="C30" i="7"/>
  <c r="C33" i="7" s="1"/>
  <c r="B30" i="15"/>
  <c r="C36" i="6"/>
  <c r="G36" i="6"/>
  <c r="D36" i="6"/>
  <c r="E30" i="6" l="1"/>
  <c r="E36" i="6" s="1"/>
  <c r="H30" i="6"/>
  <c r="H36" i="6" s="1"/>
  <c r="F30" i="6"/>
  <c r="F36" i="6" s="1"/>
</calcChain>
</file>

<file path=xl/sharedStrings.xml><?xml version="1.0" encoding="utf-8"?>
<sst xmlns="http://schemas.openxmlformats.org/spreadsheetml/2006/main" count="226" uniqueCount="90">
  <si>
    <t>ATTACHMENT A - Operating Budget Sources</t>
  </si>
  <si>
    <t>General Fund</t>
  </si>
  <si>
    <t>Tuition &amp; Fees</t>
  </si>
  <si>
    <t>(Sum of Cols. 2-4)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</si>
  <si>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</si>
  <si>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</si>
  <si>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</si>
  <si>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</si>
  <si>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</si>
  <si>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</si>
  <si>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</si>
  <si>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</si>
  <si>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</si>
  <si>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</si>
  <si>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</si>
  <si>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</si>
  <si>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</si>
  <si>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</si>
  <si>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</si>
  <si>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</si>
  <si>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</si>
  <si>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</si>
  <si>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</si>
  <si>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</si>
  <si>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</si>
  <si>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</si>
  <si>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</si>
  <si>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Chancellor's Office &amp; Systemwide Programs</t>
  </si>
  <si>
    <t>Center for California Studies</t>
  </si>
  <si>
    <t>Summer Arts</t>
  </si>
  <si>
    <t xml:space="preserve">Systemwide Provisions </t>
  </si>
  <si>
    <t>Systemwide Capital &amp; Infrastructure</t>
  </si>
  <si>
    <t>CSU System Total</t>
  </si>
  <si>
    <t>Mandatory Costs</t>
  </si>
  <si>
    <t>Health 
Premiums</t>
  </si>
  <si>
    <t>Operations &amp; Maintenance of New Facilities</t>
  </si>
  <si>
    <t>Enrollment</t>
  </si>
  <si>
    <t>Tuition</t>
  </si>
  <si>
    <t>(Sum Col. 1-2)</t>
  </si>
  <si>
    <t>2023-24 Preliminary Budget Allocations</t>
  </si>
  <si>
    <t>Coded Memo B 2023-01</t>
  </si>
  <si>
    <t>(Coded Memo
B 2022-03)</t>
  </si>
  <si>
    <t>2022-23
Gross
Operating Budget</t>
  </si>
  <si>
    <t>ATTACHMENT E - 2023-24 Preliminary State University Grants (Uses)</t>
  </si>
  <si>
    <t>ATTACHMENT D - 2023-24 Enrollment and Tuition &amp; Fee Revenue (Sources)</t>
  </si>
  <si>
    <t>2023-24
Estimated
Total FTES</t>
  </si>
  <si>
    <t>2023-24
Estimated
Gross Tuition &amp;
Fee Revenue</t>
  </si>
  <si>
    <t>2023-24  Expenditure Adjustments</t>
  </si>
  <si>
    <t>2023-24
General Fund
Increase for Expenditures</t>
  </si>
  <si>
    <t>Total
2023-24
General Fund</t>
  </si>
  <si>
    <t>2023-24
Gross
Operating Budget</t>
  </si>
  <si>
    <t>2022-23
General Fund</t>
  </si>
  <si>
    <t>Revisions to 2022-23 General Fund Allocations</t>
  </si>
  <si>
    <t>2022-23 SUG</t>
  </si>
  <si>
    <t>(95% of
2022-23 SUG)</t>
  </si>
  <si>
    <t>2022-23
Resident
FTES Target</t>
  </si>
  <si>
    <t>2022-23
Gross Tuition Revenue</t>
  </si>
  <si>
    <t>2022-23
Other Fee
Revenue</t>
  </si>
  <si>
    <t>2022-23
State Funded Retirement Adjustment</t>
  </si>
  <si>
    <t>Revisions to
2022-23
General Fund
Allocations</t>
  </si>
  <si>
    <t>(Coded Memo 
B 2022-04)</t>
  </si>
  <si>
    <r>
      <t xml:space="preserve">2023-24 
Preliminary 
Lottery Increase </t>
    </r>
    <r>
      <rPr>
        <b/>
        <vertAlign val="superscript"/>
        <sz val="11"/>
        <rFont val="Calibri"/>
        <family val="2"/>
        <scheme val="minor"/>
      </rPr>
      <t>1</t>
    </r>
  </si>
  <si>
    <t>2023-24 
Preliminary 
Lottery</t>
  </si>
  <si>
    <t>2022-23
Final
Lottery</t>
  </si>
  <si>
    <t>(80% of 2023-24 Lottery Increase)</t>
  </si>
  <si>
    <t>(Cols. 1 + 2)</t>
  </si>
  <si>
    <t>Student Basic Needs</t>
  </si>
  <si>
    <t>Graduation Initiative 2025</t>
  </si>
  <si>
    <t>Other Program Adjustments</t>
  </si>
  <si>
    <t>(Coded Memo 
B 2022-03, Attach. E)</t>
  </si>
  <si>
    <r>
      <t xml:space="preserve">2023-24 
Preliminary 
SUG </t>
    </r>
    <r>
      <rPr>
        <b/>
        <vertAlign val="superscript"/>
        <sz val="11"/>
        <rFont val="Calibri"/>
        <family val="2"/>
        <scheme val="minor"/>
      </rPr>
      <t>1</t>
    </r>
  </si>
  <si>
    <t>(Sum Col. 4-5)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</si>
  <si>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Reported Systemwide Programs revenue is for International Programs (660 FTES) and CalStateTEACH (659 FTES) tuition and CalState Apply application fees.</t>
    </r>
  </si>
  <si>
    <r>
      <t xml:space="preserve">2021-22
Nonresident FTES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</si>
  <si>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Chancellor's Office &amp; Systemwide Programs </t>
    </r>
    <r>
      <rPr>
        <vertAlign val="superscript"/>
        <sz val="11"/>
        <color theme="1"/>
        <rFont val="Calibri"/>
        <family val="2"/>
        <scheme val="minor"/>
      </rPr>
      <t>2</t>
    </r>
  </si>
  <si>
    <t>(Sum Cols. 1-4)</t>
  </si>
  <si>
    <t>(Attach. B, Col. 5)</t>
  </si>
  <si>
    <t>(Cols. 5 + 6)</t>
  </si>
  <si>
    <t>(Sum Cols. 1-3)</t>
  </si>
  <si>
    <t>(Attach. C, Col. 4)</t>
  </si>
  <si>
    <t>Property &amp; Liability Insurance Premiums</t>
  </si>
  <si>
    <t>University Total</t>
  </si>
  <si>
    <t xml:space="preserve"> (University Reported, 2022-23 FIRMS Budget)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</si>
  <si>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Equal to university reported actual 2021-22 nonresident students. Actual 2022-23 nonresident students will be used in final budget allocation memo.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</si>
  <si>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Remaining $35,045,000 in SUG to be allocated to universities in final budget allocations.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</si>
  <si>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Remaining $790,000 in Lottery to be allocated to universities in final budget allocations.</t>
    </r>
  </si>
  <si>
    <t>ATTACHMENT C - 2023-24 Expenditure Adjustments (Uses)</t>
  </si>
  <si>
    <t>ATTACHMENT F - 2023-24 Lottery Allocation (Sources)</t>
  </si>
  <si>
    <t>ATTACHMENT B - Revisions to 2022-23 General Fund Allocations (Uses)</t>
  </si>
  <si>
    <t>(Attach. D, Col.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</si>
</sst>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theme="0" tint="-0.24994659260841701"/>
      </left>
      <right/>
      <top/>
      <bottom style="thin">
        <color indexed="64"/>
      </bottom>
      <diagonal/>
    </border>
    <border>
      <left/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/>
      <diagonal/>
    </border>
    <border>
      <left/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theme="0" tint="-0.24994659260841701"/>
      </right>
      <top/>
      <bottom style="thin">
        <color indexed="64"/>
      </bottom>
      <diagonal/>
    </border>
    <border>
      <left style="medium">
        <color auto="1"/>
      </left>
      <right style="thick">
        <color theme="0" tint="-0.24994659260841701"/>
      </right>
      <top style="thin">
        <color auto="1"/>
      </top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37" fontId="2" fillId="0" borderId="1" xfId="0" applyNumberFormat="1" applyFont="1" applyBorder="1"/>
    <xf numFmtId="37" fontId="8" fillId="0" borderId="0" xfId="0" applyNumberFormat="1" applyFont="1"/>
    <xf numFmtId="37" fontId="0" fillId="0" borderId="0" xfId="0" applyNumberFormat="1"/>
    <xf numFmtId="37" fontId="0" fillId="0" borderId="0" xfId="0" applyNumberFormat="1" applyAlignment="1">
      <alignment horizontal="center"/>
    </xf>
    <xf numFmtId="5" fontId="0" fillId="0" borderId="0" xfId="0" applyNumberFormat="1"/>
    <xf numFmtId="37" fontId="2" fillId="0" borderId="0" xfId="0" applyNumberFormat="1" applyFont="1"/>
    <xf numFmtId="5" fontId="2" fillId="0" borderId="1" xfId="0" applyNumberFormat="1" applyFont="1" applyBorder="1"/>
    <xf numFmtId="37" fontId="0" fillId="2" borderId="0" xfId="0" applyNumberFormat="1" applyFill="1"/>
    <xf numFmtId="37" fontId="0" fillId="0" borderId="3" xfId="0" applyNumberFormat="1" applyBorder="1"/>
    <xf numFmtId="9" fontId="0" fillId="0" borderId="0" xfId="56" applyFont="1"/>
    <xf numFmtId="164" fontId="0" fillId="0" borderId="0" xfId="0" applyNumberFormat="1"/>
    <xf numFmtId="5" fontId="0" fillId="2" borderId="0" xfId="0" applyNumberFormat="1" applyFill="1"/>
    <xf numFmtId="10" fontId="0" fillId="0" borderId="0" xfId="56" applyNumberFormat="1" applyFont="1"/>
    <xf numFmtId="38" fontId="0" fillId="0" borderId="0" xfId="0" applyNumberFormat="1"/>
    <xf numFmtId="5" fontId="15" fillId="0" borderId="0" xfId="0" applyNumberFormat="1" applyFont="1"/>
    <xf numFmtId="37" fontId="8" fillId="0" borderId="0" xfId="0" applyNumberFormat="1" applyFont="1" applyAlignment="1">
      <alignment horizontal="right"/>
    </xf>
    <xf numFmtId="0" fontId="17" fillId="0" borderId="0" xfId="57" applyFont="1" applyFill="1" applyAlignment="1">
      <alignment horizontal="right" vertical="center"/>
    </xf>
    <xf numFmtId="0" fontId="18" fillId="0" borderId="0" xfId="0" applyFont="1"/>
    <xf numFmtId="37" fontId="20" fillId="0" borderId="0" xfId="0" applyNumberFormat="1" applyFont="1"/>
    <xf numFmtId="5" fontId="2" fillId="0" borderId="2" xfId="0" applyNumberFormat="1" applyFont="1" applyBorder="1"/>
    <xf numFmtId="37" fontId="2" fillId="0" borderId="3" xfId="0" applyNumberFormat="1" applyFont="1" applyBorder="1" applyAlignment="1">
      <alignment horizontal="center" wrapText="1"/>
    </xf>
    <xf numFmtId="37" fontId="11" fillId="0" borderId="3" xfId="0" applyNumberFormat="1" applyFont="1" applyBorder="1" applyAlignment="1">
      <alignment horizontal="center" wrapText="1"/>
    </xf>
    <xf numFmtId="0" fontId="0" fillId="0" borderId="3" xfId="0" applyBorder="1"/>
    <xf numFmtId="37" fontId="0" fillId="0" borderId="3" xfId="0" applyNumberFormat="1" applyBorder="1" applyAlignment="1">
      <alignment horizontal="center" wrapText="1"/>
    </xf>
    <xf numFmtId="37" fontId="0" fillId="0" borderId="1" xfId="0" applyNumberFormat="1" applyBorder="1" applyAlignment="1">
      <alignment horizontal="center" wrapText="1"/>
    </xf>
    <xf numFmtId="37" fontId="0" fillId="0" borderId="1" xfId="0" applyNumberFormat="1" applyBorder="1"/>
    <xf numFmtId="0" fontId="18" fillId="0" borderId="1" xfId="0" applyFont="1" applyBorder="1"/>
    <xf numFmtId="37" fontId="14" fillId="0" borderId="0" xfId="0" applyNumberFormat="1" applyFont="1"/>
    <xf numFmtId="37" fontId="21" fillId="0" borderId="0" xfId="0" applyNumberFormat="1" applyFont="1"/>
    <xf numFmtId="7" fontId="0" fillId="0" borderId="0" xfId="0" applyNumberFormat="1"/>
    <xf numFmtId="44" fontId="0" fillId="0" borderId="0" xfId="58" applyFont="1"/>
    <xf numFmtId="9" fontId="0" fillId="0" borderId="0" xfId="56" applyFont="1" applyFill="1"/>
    <xf numFmtId="5" fontId="18" fillId="0" borderId="0" xfId="0" applyNumberFormat="1" applyFont="1"/>
    <xf numFmtId="37" fontId="0" fillId="0" borderId="4" xfId="0" applyNumberFormat="1" applyBorder="1" applyAlignment="1">
      <alignment horizontal="center"/>
    </xf>
    <xf numFmtId="37" fontId="2" fillId="0" borderId="5" xfId="0" applyNumberFormat="1" applyFont="1" applyBorder="1" applyAlignment="1">
      <alignment horizontal="center" wrapText="1"/>
    </xf>
    <xf numFmtId="10" fontId="0" fillId="0" borderId="0" xfId="56" applyNumberFormat="1" applyFont="1" applyFill="1"/>
    <xf numFmtId="37" fontId="0" fillId="0" borderId="8" xfId="0" applyNumberFormat="1" applyBorder="1" applyAlignment="1">
      <alignment horizontal="center"/>
    </xf>
    <xf numFmtId="37" fontId="2" fillId="0" borderId="13" xfId="0" applyNumberFormat="1" applyFont="1" applyBorder="1" applyAlignment="1">
      <alignment horizontal="center" wrapText="1"/>
    </xf>
    <xf numFmtId="37" fontId="12" fillId="0" borderId="9" xfId="0" applyNumberFormat="1" applyFont="1" applyBorder="1" applyAlignment="1">
      <alignment horizontal="center" vertical="center" wrapText="1"/>
    </xf>
    <xf numFmtId="37" fontId="12" fillId="0" borderId="1" xfId="0" applyNumberFormat="1" applyFont="1" applyBorder="1" applyAlignment="1">
      <alignment horizontal="center" vertical="center" wrapText="1"/>
    </xf>
    <xf numFmtId="37" fontId="11" fillId="0" borderId="5" xfId="0" applyNumberFormat="1" applyFont="1" applyBorder="1" applyAlignment="1">
      <alignment horizontal="center" wrapText="1"/>
    </xf>
    <xf numFmtId="37" fontId="0" fillId="2" borderId="0" xfId="0" applyNumberFormat="1" applyFill="1" applyAlignment="1">
      <alignment horizontal="right" indent="1"/>
    </xf>
    <xf numFmtId="5" fontId="2" fillId="0" borderId="2" xfId="0" applyNumberFormat="1" applyFont="1" applyBorder="1" applyAlignment="1">
      <alignment horizontal="right" indent="1"/>
    </xf>
    <xf numFmtId="37" fontId="0" fillId="0" borderId="0" xfId="0" applyNumberFormat="1" applyAlignment="1">
      <alignment horizontal="right" indent="1"/>
    </xf>
    <xf numFmtId="5" fontId="0" fillId="2" borderId="0" xfId="0" applyNumberFormat="1" applyFill="1" applyAlignment="1">
      <alignment horizontal="right" indent="1"/>
    </xf>
    <xf numFmtId="37" fontId="10" fillId="2" borderId="0" xfId="0" applyNumberFormat="1" applyFont="1" applyFill="1" applyAlignment="1">
      <alignment horizontal="right" indent="1"/>
    </xf>
    <xf numFmtId="5" fontId="2" fillId="0" borderId="1" xfId="0" applyNumberFormat="1" applyFont="1" applyBorder="1" applyAlignment="1">
      <alignment horizontal="right" indent="1"/>
    </xf>
    <xf numFmtId="37" fontId="0" fillId="2" borderId="4" xfId="0" applyNumberFormat="1" applyFill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5" fontId="0" fillId="2" borderId="4" xfId="0" applyNumberFormat="1" applyFill="1" applyBorder="1" applyAlignment="1">
      <alignment horizontal="right" indent="1"/>
    </xf>
    <xf numFmtId="37" fontId="0" fillId="0" borderId="4" xfId="0" applyNumberFormat="1" applyBorder="1" applyAlignment="1">
      <alignment horizontal="right" indent="1"/>
    </xf>
    <xf numFmtId="37" fontId="10" fillId="2" borderId="4" xfId="0" applyNumberFormat="1" applyFont="1" applyFill="1" applyBorder="1" applyAlignment="1">
      <alignment horizontal="right" indent="1"/>
    </xf>
    <xf numFmtId="5" fontId="2" fillId="0" borderId="6" xfId="0" applyNumberFormat="1" applyFont="1" applyBorder="1" applyAlignment="1">
      <alignment horizontal="right" indent="1"/>
    </xf>
    <xf numFmtId="37" fontId="12" fillId="0" borderId="1" xfId="0" applyNumberFormat="1" applyFont="1" applyBorder="1" applyAlignment="1">
      <alignment horizontal="center" vertical="center"/>
    </xf>
    <xf numFmtId="37" fontId="12" fillId="0" borderId="0" xfId="0" applyNumberFormat="1" applyFont="1" applyAlignment="1">
      <alignment horizontal="center" vertical="center"/>
    </xf>
    <xf numFmtId="37" fontId="13" fillId="0" borderId="0" xfId="0" applyNumberFormat="1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7" fontId="2" fillId="0" borderId="1" xfId="0" applyNumberFormat="1" applyFont="1" applyBorder="1" applyAlignment="1">
      <alignment horizontal="right" indent="1"/>
    </xf>
    <xf numFmtId="37" fontId="2" fillId="0" borderId="2" xfId="0" applyNumberFormat="1" applyFont="1" applyBorder="1" applyAlignment="1">
      <alignment horizontal="right" indent="1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37" fontId="12" fillId="0" borderId="6" xfId="0" applyNumberFormat="1" applyFont="1" applyBorder="1" applyAlignment="1">
      <alignment horizontal="center" vertical="center" wrapText="1"/>
    </xf>
    <xf numFmtId="5" fontId="10" fillId="2" borderId="0" xfId="0" applyNumberFormat="1" applyFont="1" applyFill="1" applyAlignment="1">
      <alignment horizontal="right" indent="1"/>
    </xf>
    <xf numFmtId="37" fontId="10" fillId="0" borderId="0" xfId="0" applyNumberFormat="1" applyFont="1" applyAlignment="1">
      <alignment horizontal="right" indent="1"/>
    </xf>
    <xf numFmtId="5" fontId="10" fillId="2" borderId="4" xfId="0" applyNumberFormat="1" applyFont="1" applyFill="1" applyBorder="1" applyAlignment="1">
      <alignment horizontal="right" indent="1"/>
    </xf>
    <xf numFmtId="37" fontId="10" fillId="0" borderId="4" xfId="0" applyNumberFormat="1" applyFont="1" applyBorder="1" applyAlignment="1">
      <alignment horizontal="right" indent="1"/>
    </xf>
    <xf numFmtId="5" fontId="11" fillId="0" borderId="6" xfId="0" applyNumberFormat="1" applyFont="1" applyBorder="1" applyAlignment="1">
      <alignment horizontal="right" indent="1"/>
    </xf>
    <xf numFmtId="37" fontId="0" fillId="0" borderId="4" xfId="0" applyNumberFormat="1" applyBorder="1"/>
    <xf numFmtId="37" fontId="23" fillId="0" borderId="0" xfId="0" applyNumberFormat="1" applyFont="1"/>
    <xf numFmtId="5" fontId="0" fillId="2" borderId="14" xfId="0" applyNumberFormat="1" applyFill="1" applyBorder="1" applyAlignment="1">
      <alignment horizontal="right" indent="1"/>
    </xf>
    <xf numFmtId="37" fontId="2" fillId="0" borderId="15" xfId="0" applyNumberFormat="1" applyFont="1" applyBorder="1" applyAlignment="1">
      <alignment horizont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8" xfId="0" applyNumberFormat="1" applyFont="1" applyBorder="1" applyAlignment="1">
      <alignment horizontal="center" vertical="center" wrapText="1"/>
    </xf>
    <xf numFmtId="5" fontId="0" fillId="2" borderId="19" xfId="0" applyNumberFormat="1" applyFill="1" applyBorder="1" applyAlignment="1">
      <alignment horizontal="right" indent="1"/>
    </xf>
    <xf numFmtId="5" fontId="0" fillId="2" borderId="20" xfId="0" applyNumberFormat="1" applyFill="1" applyBorder="1" applyAlignment="1">
      <alignment horizontal="right" indent="1"/>
    </xf>
    <xf numFmtId="37" fontId="0" fillId="0" borderId="21" xfId="0" applyNumberFormat="1" applyBorder="1" applyAlignment="1">
      <alignment horizontal="right" indent="1"/>
    </xf>
    <xf numFmtId="37" fontId="0" fillId="0" borderId="22" xfId="0" applyNumberFormat="1" applyBorder="1" applyAlignment="1">
      <alignment horizontal="right" indent="1"/>
    </xf>
    <xf numFmtId="37" fontId="0" fillId="2" borderId="21" xfId="0" applyNumberFormat="1" applyFill="1" applyBorder="1" applyAlignment="1">
      <alignment horizontal="right" indent="1"/>
    </xf>
    <xf numFmtId="37" fontId="0" fillId="2" borderId="22" xfId="0" applyNumberFormat="1" applyFill="1" applyBorder="1" applyAlignment="1">
      <alignment horizontal="right" indent="1"/>
    </xf>
    <xf numFmtId="37" fontId="10" fillId="2" borderId="21" xfId="0" applyNumberFormat="1" applyFont="1" applyFill="1" applyBorder="1" applyAlignment="1">
      <alignment horizontal="right" indent="1"/>
    </xf>
    <xf numFmtId="37" fontId="10" fillId="2" borderId="22" xfId="0" applyNumberFormat="1" applyFont="1" applyFill="1" applyBorder="1" applyAlignment="1">
      <alignment horizontal="right" indent="1"/>
    </xf>
    <xf numFmtId="5" fontId="2" fillId="0" borderId="17" xfId="0" applyNumberFormat="1" applyFont="1" applyBorder="1" applyAlignment="1">
      <alignment horizontal="right" indent="1"/>
    </xf>
    <xf numFmtId="5" fontId="2" fillId="0" borderId="18" xfId="0" applyNumberFormat="1" applyFont="1" applyBorder="1" applyAlignment="1">
      <alignment horizontal="right" indent="1"/>
    </xf>
    <xf numFmtId="5" fontId="2" fillId="0" borderId="23" xfId="0" applyNumberFormat="1" applyFont="1" applyBorder="1" applyAlignment="1">
      <alignment horizontal="right" indent="1"/>
    </xf>
    <xf numFmtId="5" fontId="2" fillId="0" borderId="24" xfId="0" applyNumberFormat="1" applyFont="1" applyBorder="1" applyAlignment="1">
      <alignment horizontal="right" indent="1"/>
    </xf>
    <xf numFmtId="5" fontId="0" fillId="0" borderId="0" xfId="0" applyNumberFormat="1" applyAlignment="1">
      <alignment horizontal="right" indent="1"/>
    </xf>
    <xf numFmtId="37" fontId="2" fillId="0" borderId="16" xfId="0" applyNumberFormat="1" applyFont="1" applyBorder="1" applyAlignment="1">
      <alignment horizontal="center" wrapText="1"/>
    </xf>
    <xf numFmtId="165" fontId="8" fillId="0" borderId="0" xfId="0" quotePrefix="1" applyNumberFormat="1" applyFont="1" applyAlignment="1">
      <alignment horizontal="right" wrapText="1"/>
    </xf>
    <xf numFmtId="37" fontId="2" fillId="0" borderId="25" xfId="0" applyNumberFormat="1" applyFont="1" applyBorder="1" applyAlignment="1">
      <alignment horizontal="center" wrapText="1"/>
    </xf>
    <xf numFmtId="37" fontId="12" fillId="0" borderId="26" xfId="0" applyNumberFormat="1" applyFont="1" applyBorder="1" applyAlignment="1">
      <alignment horizontal="center" vertical="center" wrapText="1"/>
    </xf>
    <xf numFmtId="0" fontId="15" fillId="0" borderId="0" xfId="0" applyFont="1"/>
    <xf numFmtId="37" fontId="2" fillId="0" borderId="18" xfId="0" applyNumberFormat="1" applyFont="1" applyBorder="1" applyAlignment="1">
      <alignment horizontal="right" indent="1"/>
    </xf>
    <xf numFmtId="37" fontId="2" fillId="0" borderId="24" xfId="0" applyNumberFormat="1" applyFont="1" applyBorder="1" applyAlignment="1">
      <alignment horizontal="right" indent="1"/>
    </xf>
    <xf numFmtId="37" fontId="11" fillId="0" borderId="15" xfId="0" applyNumberFormat="1" applyFont="1" applyBorder="1" applyAlignment="1">
      <alignment horizontal="center" wrapText="1"/>
    </xf>
    <xf numFmtId="5" fontId="0" fillId="2" borderId="21" xfId="0" applyNumberFormat="1" applyFill="1" applyBorder="1" applyAlignment="1">
      <alignment horizontal="right" indent="1"/>
    </xf>
    <xf numFmtId="0" fontId="11" fillId="0" borderId="3" xfId="0" applyFont="1" applyBorder="1" applyAlignment="1">
      <alignment horizontal="center" wrapText="1"/>
    </xf>
    <xf numFmtId="37" fontId="11" fillId="0" borderId="16" xfId="0" applyNumberFormat="1" applyFont="1" applyBorder="1" applyAlignment="1">
      <alignment horizontal="center" wrapText="1"/>
    </xf>
    <xf numFmtId="37" fontId="2" fillId="0" borderId="4" xfId="0" applyNumberFormat="1" applyFont="1" applyBorder="1" applyAlignment="1">
      <alignment horizontal="center"/>
    </xf>
    <xf numFmtId="37" fontId="0" fillId="0" borderId="0" xfId="0" applyNumberFormat="1" applyAlignment="1">
      <alignment vertical="top" wrapText="1"/>
    </xf>
    <xf numFmtId="37" fontId="28" fillId="0" borderId="0" xfId="0" applyNumberFormat="1" applyFont="1"/>
    <xf numFmtId="37" fontId="23" fillId="0" borderId="0" xfId="0" applyNumberFormat="1" applyFont="1" applyFill="1"/>
    <xf numFmtId="37" fontId="8" fillId="0" borderId="0" xfId="0" applyNumberFormat="1" applyFont="1" applyFill="1"/>
    <xf numFmtId="0" fontId="0" fillId="0" borderId="0" xfId="0" applyFill="1"/>
    <xf numFmtId="3" fontId="8" fillId="0" borderId="0" xfId="0" applyNumberFormat="1" applyFont="1" applyFill="1"/>
    <xf numFmtId="37" fontId="0" fillId="0" borderId="0" xfId="0" applyNumberFormat="1" applyFill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165" fontId="8" fillId="0" borderId="0" xfId="0" quotePrefix="1" applyNumberFormat="1" applyFont="1" applyAlignment="1">
      <alignment horizontal="right" wrapText="1"/>
    </xf>
    <xf numFmtId="37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37" fontId="22" fillId="0" borderId="6" xfId="0" applyNumberFormat="1" applyFont="1" applyBorder="1" applyAlignment="1">
      <alignment horizontal="center" vertical="center" wrapText="1"/>
    </xf>
    <xf numFmtId="37" fontId="22" fillId="0" borderId="1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 horizontal="left" vertical="top" wrapText="1"/>
    </xf>
  </cellXfs>
  <cellStyles count="59">
    <cellStyle name="_FeeWaiver_rvsd_TBLS24-34_7-23-01" xfId="45" xr:uid="{00000000-0005-0000-0000-000000000000}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8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7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37"/>
  <sheetViews>
    <sheetView tabSelected="1" zoomScaleNormal="100" workbookViewId="0"/>
  </sheetViews>
  <sheetFormatPr defaultColWidth="8.85546875" defaultRowHeight="15"/>
  <cols>
    <col min="1" max="1" width="35.7109375" style="3" customWidth="1"/>
    <col min="2" max="3" width="16.7109375" style="3" customWidth="1"/>
    <col min="4" max="5" width="14.7109375" style="3" customWidth="1"/>
    <col min="6" max="8" width="16.7109375" style="3" customWidth="1"/>
    <col min="9" max="9" width="11.85546875" style="3" bestFit="1" customWidth="1"/>
    <col min="10" max="10" width="12.85546875" style="3" bestFit="1" customWidth="1"/>
    <col min="11" max="11" width="12.5703125" style="3" customWidth="1"/>
    <col min="12" max="16384" width="8.85546875" style="3"/>
  </cols>
  <sheetData>
    <row r="1" spans="1:11" ht="18.75" customHeight="1">
      <c r="A1" s="2" t="s">
        <v>0</v>
      </c>
      <c r="B1" s="2"/>
      <c r="H1" s="16" t="s">
        <v>40</v>
      </c>
    </row>
    <row r="2" spans="1:11" ht="18.75" customHeight="1">
      <c r="A2" s="2" t="s">
        <v>39</v>
      </c>
      <c r="B2" s="2"/>
      <c r="H2" s="89"/>
    </row>
    <row r="3" spans="1:11" ht="20.100000000000001" customHeight="1">
      <c r="A3" s="2"/>
      <c r="B3" s="2"/>
      <c r="C3" s="107" t="s">
        <v>1</v>
      </c>
      <c r="D3" s="108"/>
      <c r="E3" s="108"/>
      <c r="F3" s="109"/>
      <c r="G3" s="99" t="s">
        <v>2</v>
      </c>
      <c r="H3" s="69"/>
    </row>
    <row r="4" spans="1:11" ht="15" customHeight="1">
      <c r="A4" s="6"/>
      <c r="B4" s="4">
        <v>-1</v>
      </c>
      <c r="C4" s="34">
        <v>-2</v>
      </c>
      <c r="D4" s="4">
        <v>-3</v>
      </c>
      <c r="E4" s="4">
        <v>-4</v>
      </c>
      <c r="F4" s="37">
        <v>-5</v>
      </c>
      <c r="G4" s="34">
        <v>-6</v>
      </c>
      <c r="H4" s="34">
        <v>-7</v>
      </c>
    </row>
    <row r="5" spans="1:11" ht="60" customHeight="1">
      <c r="A5" s="9"/>
      <c r="B5" s="21" t="s">
        <v>42</v>
      </c>
      <c r="C5" s="90" t="s">
        <v>51</v>
      </c>
      <c r="D5" s="72" t="s">
        <v>52</v>
      </c>
      <c r="E5" s="88" t="s">
        <v>48</v>
      </c>
      <c r="F5" s="38" t="s">
        <v>49</v>
      </c>
      <c r="G5" s="41" t="s">
        <v>46</v>
      </c>
      <c r="H5" s="35" t="s">
        <v>50</v>
      </c>
    </row>
    <row r="6" spans="1:11" ht="24" customHeight="1">
      <c r="A6" s="26"/>
      <c r="B6" s="40" t="s">
        <v>41</v>
      </c>
      <c r="C6" s="91" t="s">
        <v>41</v>
      </c>
      <c r="D6" s="73" t="s">
        <v>76</v>
      </c>
      <c r="E6" s="74" t="s">
        <v>79</v>
      </c>
      <c r="F6" s="39" t="s">
        <v>3</v>
      </c>
      <c r="G6" s="63" t="s">
        <v>89</v>
      </c>
      <c r="H6" s="63" t="s">
        <v>77</v>
      </c>
    </row>
    <row r="7" spans="1:11" s="5" customFormat="1" ht="20.100000000000001" customHeight="1">
      <c r="A7" s="12" t="s">
        <v>4</v>
      </c>
      <c r="B7" s="45">
        <v>166012000</v>
      </c>
      <c r="C7" s="50">
        <v>103615000</v>
      </c>
      <c r="D7" s="75">
        <f>'Attach B-Adj to Base GF'!F7</f>
        <v>2780000</v>
      </c>
      <c r="E7" s="76">
        <f>'Attach C-ExpenditureAdjustments'!E7</f>
        <v>1457000</v>
      </c>
      <c r="F7" s="45">
        <f>C7+D7+E7</f>
        <v>107852000</v>
      </c>
      <c r="G7" s="71">
        <f>'Attach D-Enroll + Tuition&amp;Fees'!E7+'Attach D-Enroll + Tuition&amp;Fees'!F7</f>
        <v>62307000</v>
      </c>
      <c r="H7" s="71">
        <f>F7+G7</f>
        <v>170159000</v>
      </c>
      <c r="I7" s="13"/>
      <c r="J7" s="11"/>
      <c r="K7" s="14"/>
    </row>
    <row r="8" spans="1:11" ht="15" customHeight="1">
      <c r="A8" s="3" t="s">
        <v>5</v>
      </c>
      <c r="B8" s="44">
        <v>137975000</v>
      </c>
      <c r="C8" s="51">
        <v>97120000</v>
      </c>
      <c r="D8" s="77">
        <f>'Attach B-Adj to Base GF'!F8</f>
        <v>2051000</v>
      </c>
      <c r="E8" s="78">
        <f>'Attach C-ExpenditureAdjustments'!E8</f>
        <v>1404000</v>
      </c>
      <c r="F8" s="44">
        <f t="shared" ref="F8:F29" si="0">C8+D8+E8</f>
        <v>100575000</v>
      </c>
      <c r="G8" s="51">
        <f>'Attach D-Enroll + Tuition&amp;Fees'!E8+'Attach D-Enroll + Tuition&amp;Fees'!F8</f>
        <v>38032000</v>
      </c>
      <c r="H8" s="51">
        <f t="shared" ref="H8:H29" si="1">F8+G8</f>
        <v>138607000</v>
      </c>
      <c r="I8" s="36"/>
      <c r="J8" s="11"/>
      <c r="K8" s="14"/>
    </row>
    <row r="9" spans="1:11" ht="15" customHeight="1">
      <c r="A9" s="8" t="s">
        <v>6</v>
      </c>
      <c r="B9" s="42">
        <v>250102000</v>
      </c>
      <c r="C9" s="48">
        <v>151499000</v>
      </c>
      <c r="D9" s="79">
        <f>'Attach B-Adj to Base GF'!F9</f>
        <v>4029000</v>
      </c>
      <c r="E9" s="80">
        <f>'Attach C-ExpenditureAdjustments'!E9</f>
        <v>2438000</v>
      </c>
      <c r="F9" s="42">
        <f t="shared" si="0"/>
        <v>157966000</v>
      </c>
      <c r="G9" s="48">
        <f>'Attach D-Enroll + Tuition&amp;Fees'!E9+'Attach D-Enroll + Tuition&amp;Fees'!F9</f>
        <v>88883000</v>
      </c>
      <c r="H9" s="48">
        <f t="shared" si="1"/>
        <v>246849000</v>
      </c>
      <c r="I9" s="13"/>
      <c r="J9" s="11"/>
      <c r="K9" s="14"/>
    </row>
    <row r="10" spans="1:11" ht="15" customHeight="1">
      <c r="A10" s="3" t="s">
        <v>7</v>
      </c>
      <c r="B10" s="44">
        <v>226399000</v>
      </c>
      <c r="C10" s="51">
        <v>132053000</v>
      </c>
      <c r="D10" s="77">
        <f>'Attach B-Adj to Base GF'!F10</f>
        <v>3918000</v>
      </c>
      <c r="E10" s="78">
        <f>'Attach C-ExpenditureAdjustments'!E10</f>
        <v>2038000</v>
      </c>
      <c r="F10" s="44">
        <f t="shared" si="0"/>
        <v>138009000</v>
      </c>
      <c r="G10" s="51">
        <f>'Attach D-Enroll + Tuition&amp;Fees'!E10+'Attach D-Enroll + Tuition&amp;Fees'!F10</f>
        <v>97619000</v>
      </c>
      <c r="H10" s="51">
        <f t="shared" si="1"/>
        <v>235628000</v>
      </c>
      <c r="I10" s="36"/>
      <c r="J10" s="11"/>
      <c r="K10" s="14"/>
    </row>
    <row r="11" spans="1:11" ht="15" customHeight="1">
      <c r="A11" s="8" t="s">
        <v>8</v>
      </c>
      <c r="B11" s="42">
        <v>214050000</v>
      </c>
      <c r="C11" s="48">
        <v>124010000</v>
      </c>
      <c r="D11" s="79">
        <f>'Attach B-Adj to Base GF'!F11</f>
        <v>3606000</v>
      </c>
      <c r="E11" s="80">
        <f>'Attach C-ExpenditureAdjustments'!E11</f>
        <v>2175000</v>
      </c>
      <c r="F11" s="42">
        <f t="shared" si="0"/>
        <v>129791000</v>
      </c>
      <c r="G11" s="48">
        <f>'Attach D-Enroll + Tuition&amp;Fees'!E11+'Attach D-Enroll + Tuition&amp;Fees'!F11</f>
        <v>82083000</v>
      </c>
      <c r="H11" s="48">
        <f t="shared" si="1"/>
        <v>211874000</v>
      </c>
      <c r="I11" s="13"/>
      <c r="J11" s="11"/>
      <c r="K11" s="14"/>
    </row>
    <row r="12" spans="1:11" ht="15" customHeight="1">
      <c r="A12" s="3" t="s">
        <v>9</v>
      </c>
      <c r="B12" s="44">
        <v>356914000</v>
      </c>
      <c r="C12" s="51">
        <v>208483000</v>
      </c>
      <c r="D12" s="77">
        <f>'Attach B-Adj to Base GF'!F12</f>
        <v>5952000</v>
      </c>
      <c r="E12" s="78">
        <f>'Attach C-ExpenditureAdjustments'!E12</f>
        <v>3235000</v>
      </c>
      <c r="F12" s="44">
        <f t="shared" si="0"/>
        <v>217670000</v>
      </c>
      <c r="G12" s="51">
        <f>'Attach D-Enroll + Tuition&amp;Fees'!E12+'Attach D-Enroll + Tuition&amp;Fees'!F12</f>
        <v>146931000</v>
      </c>
      <c r="H12" s="51">
        <f t="shared" si="1"/>
        <v>364601000</v>
      </c>
      <c r="I12" s="36"/>
      <c r="J12" s="11"/>
      <c r="K12" s="14"/>
    </row>
    <row r="13" spans="1:11" ht="15" customHeight="1">
      <c r="A13" s="8" t="s">
        <v>10</v>
      </c>
      <c r="B13" s="42">
        <v>519776000</v>
      </c>
      <c r="C13" s="48">
        <v>268173000</v>
      </c>
      <c r="D13" s="79">
        <f>'Attach B-Adj to Base GF'!F13</f>
        <v>8520000</v>
      </c>
      <c r="E13" s="80">
        <f>'Attach C-ExpenditureAdjustments'!E13</f>
        <v>4440000</v>
      </c>
      <c r="F13" s="42">
        <f t="shared" si="0"/>
        <v>281133000</v>
      </c>
      <c r="G13" s="48">
        <f>'Attach D-Enroll + Tuition&amp;Fees'!E13+'Attach D-Enroll + Tuition&amp;Fees'!F13</f>
        <v>252512000</v>
      </c>
      <c r="H13" s="48">
        <f t="shared" si="1"/>
        <v>533645000</v>
      </c>
      <c r="I13" s="13"/>
      <c r="J13" s="11"/>
      <c r="K13" s="14"/>
    </row>
    <row r="14" spans="1:11" ht="15" customHeight="1">
      <c r="A14" s="3" t="s">
        <v>11</v>
      </c>
      <c r="B14" s="44">
        <v>142890000</v>
      </c>
      <c r="C14" s="51">
        <v>105864000</v>
      </c>
      <c r="D14" s="77">
        <f>'Attach B-Adj to Base GF'!F14</f>
        <v>2417000</v>
      </c>
      <c r="E14" s="78">
        <f>'Attach C-ExpenditureAdjustments'!E14</f>
        <v>1469000</v>
      </c>
      <c r="F14" s="44">
        <f t="shared" si="0"/>
        <v>109750000</v>
      </c>
      <c r="G14" s="51">
        <f>'Attach D-Enroll + Tuition&amp;Fees'!E14+'Attach D-Enroll + Tuition&amp;Fees'!F14</f>
        <v>37099000</v>
      </c>
      <c r="H14" s="51">
        <f t="shared" si="1"/>
        <v>146849000</v>
      </c>
      <c r="I14" s="36"/>
      <c r="J14" s="11"/>
      <c r="K14" s="14"/>
    </row>
    <row r="15" spans="1:11" ht="15" customHeight="1">
      <c r="A15" s="8" t="s">
        <v>12</v>
      </c>
      <c r="B15" s="46">
        <v>535667000</v>
      </c>
      <c r="C15" s="52">
        <v>284658000</v>
      </c>
      <c r="D15" s="81">
        <f>'Attach B-Adj to Base GF'!F15</f>
        <v>8684000</v>
      </c>
      <c r="E15" s="82">
        <f>'Attach C-ExpenditureAdjustments'!E15</f>
        <v>4644000</v>
      </c>
      <c r="F15" s="46">
        <f t="shared" si="0"/>
        <v>297986000</v>
      </c>
      <c r="G15" s="52">
        <f>'Attach D-Enroll + Tuition&amp;Fees'!E15+'Attach D-Enroll + Tuition&amp;Fees'!F15</f>
        <v>253652000</v>
      </c>
      <c r="H15" s="52">
        <f t="shared" si="1"/>
        <v>551638000</v>
      </c>
      <c r="I15" s="13"/>
      <c r="J15" s="11"/>
      <c r="K15" s="14"/>
    </row>
    <row r="16" spans="1:11" ht="15" customHeight="1">
      <c r="A16" s="3" t="s">
        <v>13</v>
      </c>
      <c r="B16" s="44">
        <v>355094000</v>
      </c>
      <c r="C16" s="51">
        <v>207265000</v>
      </c>
      <c r="D16" s="77">
        <f>'Attach B-Adj to Base GF'!F16</f>
        <v>6182000</v>
      </c>
      <c r="E16" s="78">
        <f>'Attach C-ExpenditureAdjustments'!E16</f>
        <v>3149000</v>
      </c>
      <c r="F16" s="44">
        <f t="shared" si="0"/>
        <v>216596000</v>
      </c>
      <c r="G16" s="51">
        <f>'Attach D-Enroll + Tuition&amp;Fees'!E16+'Attach D-Enroll + Tuition&amp;Fees'!F16</f>
        <v>151999000</v>
      </c>
      <c r="H16" s="51">
        <f t="shared" si="1"/>
        <v>368595000</v>
      </c>
      <c r="I16" s="36"/>
      <c r="J16" s="11"/>
      <c r="K16" s="14"/>
    </row>
    <row r="17" spans="1:11" ht="15" customHeight="1">
      <c r="A17" s="8" t="s">
        <v>14</v>
      </c>
      <c r="B17" s="42">
        <v>50360000</v>
      </c>
      <c r="C17" s="48">
        <v>39350000</v>
      </c>
      <c r="D17" s="79">
        <f>'Attach B-Adj to Base GF'!F17</f>
        <v>1026000</v>
      </c>
      <c r="E17" s="80">
        <f>'Attach C-ExpenditureAdjustments'!E17</f>
        <v>530000</v>
      </c>
      <c r="F17" s="42">
        <f t="shared" si="0"/>
        <v>40906000</v>
      </c>
      <c r="G17" s="48">
        <f>'Attach D-Enroll + Tuition&amp;Fees'!E17+'Attach D-Enroll + Tuition&amp;Fees'!F17</f>
        <v>9171000</v>
      </c>
      <c r="H17" s="48">
        <f t="shared" si="1"/>
        <v>50077000</v>
      </c>
      <c r="I17" s="13"/>
      <c r="J17" s="11"/>
      <c r="K17" s="14"/>
    </row>
    <row r="18" spans="1:11" ht="15" customHeight="1">
      <c r="A18" s="3" t="s">
        <v>15</v>
      </c>
      <c r="B18" s="44">
        <v>140423000</v>
      </c>
      <c r="C18" s="51">
        <v>97074000</v>
      </c>
      <c r="D18" s="77">
        <f>'Attach B-Adj to Base GF'!F18</f>
        <v>1904000</v>
      </c>
      <c r="E18" s="78">
        <f>'Attach C-ExpenditureAdjustments'!E18</f>
        <v>1414000</v>
      </c>
      <c r="F18" s="44">
        <f t="shared" si="0"/>
        <v>100392000</v>
      </c>
      <c r="G18" s="51">
        <f>'Attach D-Enroll + Tuition&amp;Fees'!E18+'Attach D-Enroll + Tuition&amp;Fees'!F18</f>
        <v>43898000</v>
      </c>
      <c r="H18" s="51">
        <f t="shared" si="1"/>
        <v>144290000</v>
      </c>
      <c r="I18" s="36"/>
      <c r="J18" s="11"/>
      <c r="K18" s="14"/>
    </row>
    <row r="19" spans="1:11" ht="15" customHeight="1">
      <c r="A19" s="8" t="s">
        <v>16</v>
      </c>
      <c r="B19" s="42">
        <v>505451000</v>
      </c>
      <c r="C19" s="48">
        <v>279835000</v>
      </c>
      <c r="D19" s="79">
        <f>'Attach B-Adj to Base GF'!F19</f>
        <v>9307000</v>
      </c>
      <c r="E19" s="80">
        <f>'Attach C-ExpenditureAdjustments'!E19</f>
        <v>4438000</v>
      </c>
      <c r="F19" s="42">
        <f t="shared" si="0"/>
        <v>293580000</v>
      </c>
      <c r="G19" s="48">
        <f>'Attach D-Enroll + Tuition&amp;Fees'!E19+'Attach D-Enroll + Tuition&amp;Fees'!F19</f>
        <v>226098000</v>
      </c>
      <c r="H19" s="48">
        <f t="shared" si="1"/>
        <v>519678000</v>
      </c>
      <c r="I19" s="13"/>
      <c r="J19" s="11"/>
      <c r="K19" s="14"/>
    </row>
    <row r="20" spans="1:11" ht="15" customHeight="1">
      <c r="A20" s="3" t="s">
        <v>17</v>
      </c>
      <c r="B20" s="44">
        <v>365980000</v>
      </c>
      <c r="C20" s="51">
        <v>200568000</v>
      </c>
      <c r="D20" s="77">
        <f>'Attach B-Adj to Base GF'!F20</f>
        <v>5949000</v>
      </c>
      <c r="E20" s="78">
        <f>'Attach C-ExpenditureAdjustments'!E20</f>
        <v>3534000</v>
      </c>
      <c r="F20" s="44">
        <f t="shared" si="0"/>
        <v>210051000</v>
      </c>
      <c r="G20" s="51">
        <f>'Attach D-Enroll + Tuition&amp;Fees'!E20+'Attach D-Enroll + Tuition&amp;Fees'!F20</f>
        <v>152938000</v>
      </c>
      <c r="H20" s="51">
        <f t="shared" si="1"/>
        <v>362989000</v>
      </c>
      <c r="I20" s="36"/>
      <c r="J20" s="11"/>
      <c r="K20" s="14"/>
    </row>
    <row r="21" spans="1:11" ht="15" customHeight="1">
      <c r="A21" s="8" t="s">
        <v>18</v>
      </c>
      <c r="B21" s="42">
        <v>404752000</v>
      </c>
      <c r="C21" s="48">
        <v>222799000</v>
      </c>
      <c r="D21" s="79">
        <f>'Attach B-Adj to Base GF'!F21</f>
        <v>6879000</v>
      </c>
      <c r="E21" s="80">
        <f>'Attach C-ExpenditureAdjustments'!E21</f>
        <v>4459000</v>
      </c>
      <c r="F21" s="42">
        <f t="shared" si="0"/>
        <v>234137000</v>
      </c>
      <c r="G21" s="48">
        <f>'Attach D-Enroll + Tuition&amp;Fees'!E21+'Attach D-Enroll + Tuition&amp;Fees'!F21</f>
        <v>181602000</v>
      </c>
      <c r="H21" s="48">
        <f t="shared" si="1"/>
        <v>415739000</v>
      </c>
      <c r="I21" s="13"/>
      <c r="J21" s="11"/>
      <c r="K21" s="14"/>
    </row>
    <row r="22" spans="1:11" ht="15" customHeight="1">
      <c r="A22" s="3" t="s">
        <v>19</v>
      </c>
      <c r="B22" s="44">
        <v>282219000</v>
      </c>
      <c r="C22" s="51">
        <v>159914000</v>
      </c>
      <c r="D22" s="77">
        <f>'Attach B-Adj to Base GF'!F22</f>
        <v>4846000</v>
      </c>
      <c r="E22" s="78">
        <f>'Attach C-ExpenditureAdjustments'!E22</f>
        <v>2628000</v>
      </c>
      <c r="F22" s="44">
        <f t="shared" si="0"/>
        <v>167388000</v>
      </c>
      <c r="G22" s="51">
        <f>'Attach D-Enroll + Tuition&amp;Fees'!E22+'Attach D-Enroll + Tuition&amp;Fees'!F22</f>
        <v>123975000</v>
      </c>
      <c r="H22" s="51">
        <f t="shared" si="1"/>
        <v>291363000</v>
      </c>
      <c r="I22" s="36"/>
      <c r="J22" s="11"/>
      <c r="K22" s="14"/>
    </row>
    <row r="23" spans="1:11" ht="15" customHeight="1">
      <c r="A23" s="8" t="s">
        <v>20</v>
      </c>
      <c r="B23" s="42">
        <v>558170000</v>
      </c>
      <c r="C23" s="48">
        <v>265036000</v>
      </c>
      <c r="D23" s="79">
        <f>'Attach B-Adj to Base GF'!F23</f>
        <v>7139000</v>
      </c>
      <c r="E23" s="80">
        <f>'Attach C-ExpenditureAdjustments'!E23</f>
        <v>6914000</v>
      </c>
      <c r="F23" s="42">
        <f t="shared" si="0"/>
        <v>279089000</v>
      </c>
      <c r="G23" s="48">
        <f>'Attach D-Enroll + Tuition&amp;Fees'!E23+'Attach D-Enroll + Tuition&amp;Fees'!F23</f>
        <v>280998000</v>
      </c>
      <c r="H23" s="48">
        <f t="shared" si="1"/>
        <v>560087000</v>
      </c>
      <c r="I23" s="13"/>
      <c r="J23" s="11"/>
      <c r="K23" s="14"/>
    </row>
    <row r="24" spans="1:11" ht="15" customHeight="1">
      <c r="A24" s="3" t="s">
        <v>21</v>
      </c>
      <c r="B24" s="44">
        <v>414869000</v>
      </c>
      <c r="C24" s="51">
        <v>220054000</v>
      </c>
      <c r="D24" s="77">
        <f>'Attach B-Adj to Base GF'!F24</f>
        <v>7017000</v>
      </c>
      <c r="E24" s="78">
        <f>'Attach C-ExpenditureAdjustments'!E24</f>
        <v>6101000</v>
      </c>
      <c r="F24" s="44">
        <f t="shared" si="0"/>
        <v>233172000</v>
      </c>
      <c r="G24" s="51">
        <f>'Attach D-Enroll + Tuition&amp;Fees'!E24+'Attach D-Enroll + Tuition&amp;Fees'!F24</f>
        <v>190442000</v>
      </c>
      <c r="H24" s="51">
        <f t="shared" si="1"/>
        <v>423614000</v>
      </c>
      <c r="I24" s="36"/>
      <c r="J24" s="11"/>
      <c r="K24" s="14"/>
    </row>
    <row r="25" spans="1:11" ht="15" customHeight="1">
      <c r="A25" s="8" t="s">
        <v>22</v>
      </c>
      <c r="B25" s="42">
        <v>455155000</v>
      </c>
      <c r="C25" s="48">
        <v>221068000</v>
      </c>
      <c r="D25" s="79">
        <f>'Attach B-Adj to Base GF'!F25</f>
        <v>6786000</v>
      </c>
      <c r="E25" s="80">
        <f>'Attach C-ExpenditureAdjustments'!E25</f>
        <v>4133000</v>
      </c>
      <c r="F25" s="42">
        <f t="shared" si="0"/>
        <v>231987000</v>
      </c>
      <c r="G25" s="48">
        <f>'Attach D-Enroll + Tuition&amp;Fees'!E25+'Attach D-Enroll + Tuition&amp;Fees'!F25</f>
        <v>235067000</v>
      </c>
      <c r="H25" s="48">
        <f t="shared" si="1"/>
        <v>467054000</v>
      </c>
      <c r="I25" s="13"/>
      <c r="J25" s="11"/>
      <c r="K25" s="14"/>
    </row>
    <row r="26" spans="1:11" ht="15" customHeight="1">
      <c r="A26" s="3" t="s">
        <v>23</v>
      </c>
      <c r="B26" s="44">
        <v>423595000</v>
      </c>
      <c r="C26" s="51">
        <v>184867000</v>
      </c>
      <c r="D26" s="77">
        <f>'Attach B-Adj to Base GF'!F26</f>
        <v>4700000</v>
      </c>
      <c r="E26" s="78">
        <f>'Attach C-ExpenditureAdjustments'!E26</f>
        <v>3653000</v>
      </c>
      <c r="F26" s="44">
        <f t="shared" si="0"/>
        <v>193220000</v>
      </c>
      <c r="G26" s="51">
        <f>'Attach D-Enroll + Tuition&amp;Fees'!E26+'Attach D-Enroll + Tuition&amp;Fees'!F26</f>
        <v>249236000</v>
      </c>
      <c r="H26" s="51">
        <f t="shared" si="1"/>
        <v>442456000</v>
      </c>
      <c r="I26" s="36"/>
      <c r="J26" s="11"/>
      <c r="K26" s="14"/>
    </row>
    <row r="27" spans="1:11" ht="15" customHeight="1">
      <c r="A27" s="8" t="s">
        <v>24</v>
      </c>
      <c r="B27" s="42">
        <v>198385000</v>
      </c>
      <c r="C27" s="48">
        <v>117111000</v>
      </c>
      <c r="D27" s="79">
        <f>'Attach B-Adj to Base GF'!F27</f>
        <v>3303000</v>
      </c>
      <c r="E27" s="80">
        <f>'Attach C-ExpenditureAdjustments'!E27</f>
        <v>1866000</v>
      </c>
      <c r="F27" s="42">
        <f t="shared" si="0"/>
        <v>122280000</v>
      </c>
      <c r="G27" s="48">
        <f>'Attach D-Enroll + Tuition&amp;Fees'!E27+'Attach D-Enroll + Tuition&amp;Fees'!F27</f>
        <v>82205000</v>
      </c>
      <c r="H27" s="48">
        <f t="shared" si="1"/>
        <v>204485000</v>
      </c>
      <c r="I27" s="13"/>
      <c r="J27" s="11"/>
      <c r="K27" s="14"/>
    </row>
    <row r="28" spans="1:11" ht="15" customHeight="1">
      <c r="A28" s="3" t="s">
        <v>25</v>
      </c>
      <c r="B28" s="44">
        <v>130243000</v>
      </c>
      <c r="C28" s="51">
        <v>87627000</v>
      </c>
      <c r="D28" s="77">
        <f>'Attach B-Adj to Base GF'!F28</f>
        <v>2353000</v>
      </c>
      <c r="E28" s="78">
        <f>'Attach C-ExpenditureAdjustments'!E28</f>
        <v>1428000</v>
      </c>
      <c r="F28" s="44">
        <f t="shared" si="0"/>
        <v>91408000</v>
      </c>
      <c r="G28" s="51">
        <f>'Attach D-Enroll + Tuition&amp;Fees'!E28+'Attach D-Enroll + Tuition&amp;Fees'!F28</f>
        <v>37939000</v>
      </c>
      <c r="H28" s="51">
        <f t="shared" si="1"/>
        <v>129347000</v>
      </c>
      <c r="I28" s="36"/>
      <c r="J28" s="11"/>
      <c r="K28" s="14"/>
    </row>
    <row r="29" spans="1:11" ht="15" customHeight="1">
      <c r="A29" s="8" t="s">
        <v>26</v>
      </c>
      <c r="B29" s="42">
        <v>159857000</v>
      </c>
      <c r="C29" s="48">
        <v>97892000</v>
      </c>
      <c r="D29" s="79">
        <f>'Attach B-Adj to Base GF'!F29</f>
        <v>2647000</v>
      </c>
      <c r="E29" s="80">
        <f>'Attach C-ExpenditureAdjustments'!E29</f>
        <v>1617000</v>
      </c>
      <c r="F29" s="42">
        <f t="shared" si="0"/>
        <v>102156000</v>
      </c>
      <c r="G29" s="48">
        <f>'Attach D-Enroll + Tuition&amp;Fees'!E29+'Attach D-Enroll + Tuition&amp;Fees'!F29</f>
        <v>61802000</v>
      </c>
      <c r="H29" s="48">
        <f t="shared" si="1"/>
        <v>163958000</v>
      </c>
      <c r="I29" s="13"/>
      <c r="J29" s="11"/>
      <c r="K29" s="14"/>
    </row>
    <row r="30" spans="1:11" s="5" customFormat="1" ht="20.100000000000001" customHeight="1">
      <c r="A30" s="7" t="s">
        <v>81</v>
      </c>
      <c r="B30" s="47">
        <f>SUM(B7:B29)</f>
        <v>6994338000</v>
      </c>
      <c r="C30" s="53">
        <f t="shared" ref="C30:H30" si="2">SUM(C7:C29)</f>
        <v>3875935000</v>
      </c>
      <c r="D30" s="83">
        <f t="shared" si="2"/>
        <v>111995000</v>
      </c>
      <c r="E30" s="84">
        <f>SUM(E7:E29)</f>
        <v>69164000</v>
      </c>
      <c r="F30" s="47">
        <f t="shared" si="2"/>
        <v>4057094000</v>
      </c>
      <c r="G30" s="53">
        <f t="shared" si="2"/>
        <v>3086488000</v>
      </c>
      <c r="H30" s="53">
        <f t="shared" si="2"/>
        <v>7143582000</v>
      </c>
      <c r="I30" s="32"/>
    </row>
    <row r="31" spans="1:11" ht="20.100000000000001" customHeight="1">
      <c r="A31" s="8" t="s">
        <v>27</v>
      </c>
      <c r="B31" s="42">
        <v>195773000</v>
      </c>
      <c r="C31" s="48">
        <v>188255000</v>
      </c>
      <c r="D31" s="79">
        <f>'Attach B-Adj to Base GF'!F31</f>
        <v>1859000</v>
      </c>
      <c r="E31" s="80">
        <f>'Attach C-ExpenditureAdjustments'!E31</f>
        <v>1054000</v>
      </c>
      <c r="F31" s="42">
        <f>C31+D31+E31</f>
        <v>191168000</v>
      </c>
      <c r="G31" s="48">
        <f>'Attach D-Enroll + Tuition&amp;Fees'!E31+'Attach D-Enroll + Tuition&amp;Fees'!F31</f>
        <v>10690000</v>
      </c>
      <c r="H31" s="48">
        <f t="shared" ref="H31:H35" si="3">F31+G31</f>
        <v>201858000</v>
      </c>
      <c r="J31" s="5"/>
    </row>
    <row r="32" spans="1:11" ht="15" customHeight="1">
      <c r="A32" s="3" t="s">
        <v>28</v>
      </c>
      <c r="B32" s="44">
        <v>5180000</v>
      </c>
      <c r="C32" s="51">
        <v>5180000</v>
      </c>
      <c r="D32" s="77">
        <f>'Attach B-Adj to Base GF'!F32</f>
        <v>27000</v>
      </c>
      <c r="E32" s="78">
        <f>'Attach C-ExpenditureAdjustments'!E32</f>
        <v>38000</v>
      </c>
      <c r="F32" s="44">
        <f>C32+D32+E32</f>
        <v>5245000</v>
      </c>
      <c r="G32" s="51"/>
      <c r="H32" s="51">
        <f t="shared" si="3"/>
        <v>5245000</v>
      </c>
    </row>
    <row r="33" spans="1:9" ht="15" customHeight="1">
      <c r="A33" s="8" t="s">
        <v>29</v>
      </c>
      <c r="B33" s="42">
        <v>674000</v>
      </c>
      <c r="C33" s="48">
        <v>35000</v>
      </c>
      <c r="D33" s="79"/>
      <c r="E33" s="80"/>
      <c r="F33" s="42">
        <f t="shared" ref="F33:F34" si="4">C33+D33+E33</f>
        <v>35000</v>
      </c>
      <c r="G33" s="48">
        <f>'Attach D-Enroll + Tuition&amp;Fees'!E32+'Attach D-Enroll + Tuition&amp;Fees'!F32</f>
        <v>639000</v>
      </c>
      <c r="H33" s="48">
        <f t="shared" si="3"/>
        <v>674000</v>
      </c>
    </row>
    <row r="34" spans="1:9" ht="15" customHeight="1">
      <c r="A34" s="3" t="s">
        <v>30</v>
      </c>
      <c r="B34" s="44">
        <v>179625000</v>
      </c>
      <c r="C34" s="51">
        <v>179625000</v>
      </c>
      <c r="D34" s="77">
        <f>'Attach B-Adj to Base GF'!F33</f>
        <v>-45337000</v>
      </c>
      <c r="E34" s="78"/>
      <c r="F34" s="44">
        <f t="shared" si="4"/>
        <v>134288000</v>
      </c>
      <c r="G34" s="51"/>
      <c r="H34" s="51">
        <f t="shared" si="3"/>
        <v>134288000</v>
      </c>
    </row>
    <row r="35" spans="1:9" ht="15" customHeight="1">
      <c r="A35" s="8" t="s">
        <v>31</v>
      </c>
      <c r="B35" s="42">
        <v>340560000</v>
      </c>
      <c r="C35" s="48">
        <v>340560000</v>
      </c>
      <c r="D35" s="79"/>
      <c r="E35" s="80"/>
      <c r="F35" s="42">
        <f>C35+D35+E35</f>
        <v>340560000</v>
      </c>
      <c r="G35" s="48"/>
      <c r="H35" s="48">
        <f t="shared" si="3"/>
        <v>340560000</v>
      </c>
    </row>
    <row r="36" spans="1:9" s="5" customFormat="1" ht="20.100000000000001" customHeight="1" thickBot="1">
      <c r="A36" s="20" t="s">
        <v>32</v>
      </c>
      <c r="B36" s="43">
        <f>SUM(B30:B35)</f>
        <v>7716150000</v>
      </c>
      <c r="C36" s="49">
        <f t="shared" ref="C36:H36" si="5">SUM(C30:C35)</f>
        <v>4589590000</v>
      </c>
      <c r="D36" s="85">
        <f t="shared" si="5"/>
        <v>68544000</v>
      </c>
      <c r="E36" s="86">
        <f t="shared" si="5"/>
        <v>70256000</v>
      </c>
      <c r="F36" s="43">
        <f t="shared" si="5"/>
        <v>4728390000</v>
      </c>
      <c r="G36" s="49">
        <f t="shared" si="5"/>
        <v>3097817000</v>
      </c>
      <c r="H36" s="49">
        <f t="shared" si="5"/>
        <v>7826207000</v>
      </c>
      <c r="I36" s="3"/>
    </row>
    <row r="37" spans="1:9" ht="12" customHeight="1"/>
  </sheetData>
  <mergeCells count="1">
    <mergeCell ref="C3:F3"/>
  </mergeCells>
  <printOptions horizontalCentered="1"/>
  <pageMargins left="0.6" right="0.6" top="0.5" bottom="0.5" header="0.3" footer="0.3"/>
  <pageSetup scale="83" orientation="landscape" r:id="rId1"/>
  <ignoredErrors>
    <ignoredError sqref="F30 H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H36"/>
  <sheetViews>
    <sheetView zoomScaleNormal="100" workbookViewId="0"/>
  </sheetViews>
  <sheetFormatPr defaultColWidth="8.85546875" defaultRowHeight="15"/>
  <cols>
    <col min="1" max="1" width="38.85546875" style="3" customWidth="1"/>
    <col min="2" max="6" width="15.7109375" style="4" customWidth="1"/>
    <col min="7" max="7" width="8.85546875" style="3"/>
    <col min="8" max="8" width="11" style="3" bestFit="1" customWidth="1"/>
    <col min="9" max="16384" width="8.85546875" style="3"/>
  </cols>
  <sheetData>
    <row r="1" spans="1:8" ht="18.75" customHeight="1">
      <c r="A1" s="105" t="s">
        <v>88</v>
      </c>
      <c r="B1" s="106"/>
      <c r="C1" s="106"/>
      <c r="D1" s="106"/>
      <c r="E1" s="106"/>
      <c r="H1" s="16"/>
    </row>
    <row r="2" spans="1:8" ht="18.75" customHeight="1">
      <c r="A2" s="2" t="s">
        <v>39</v>
      </c>
      <c r="G2" s="110"/>
      <c r="H2" s="110"/>
    </row>
    <row r="3" spans="1:8" ht="20.100000000000001" customHeight="1">
      <c r="A3" s="2"/>
      <c r="G3" s="89"/>
      <c r="H3" s="89"/>
    </row>
    <row r="4" spans="1:8">
      <c r="B4" s="4">
        <v>-1</v>
      </c>
      <c r="C4" s="4">
        <v>-2</v>
      </c>
      <c r="D4" s="4">
        <v>-3</v>
      </c>
      <c r="E4" s="4">
        <v>-4</v>
      </c>
      <c r="F4" s="34">
        <v>-5</v>
      </c>
    </row>
    <row r="5" spans="1:8" ht="60" customHeight="1">
      <c r="A5" s="24"/>
      <c r="B5" s="21" t="s">
        <v>66</v>
      </c>
      <c r="C5" s="21" t="s">
        <v>67</v>
      </c>
      <c r="D5" s="21" t="s">
        <v>58</v>
      </c>
      <c r="E5" s="22" t="s">
        <v>68</v>
      </c>
      <c r="F5" s="35" t="s">
        <v>59</v>
      </c>
    </row>
    <row r="6" spans="1:8" ht="24" customHeight="1">
      <c r="A6" s="25"/>
      <c r="B6" s="54"/>
      <c r="C6" s="54"/>
      <c r="D6" s="54"/>
      <c r="E6" s="54"/>
      <c r="F6" s="63" t="s">
        <v>75</v>
      </c>
    </row>
    <row r="7" spans="1:8" ht="20.100000000000001" customHeight="1">
      <c r="A7" s="8" t="s">
        <v>4</v>
      </c>
      <c r="B7" s="45">
        <v>342000</v>
      </c>
      <c r="C7" s="45">
        <v>1038000</v>
      </c>
      <c r="D7" s="45">
        <v>1400000</v>
      </c>
      <c r="E7" s="45"/>
      <c r="F7" s="50">
        <f>SUM(B7:E7)</f>
        <v>2780000</v>
      </c>
      <c r="G7" s="15"/>
      <c r="H7" s="5"/>
    </row>
    <row r="8" spans="1:8" ht="15" customHeight="1">
      <c r="A8" s="3" t="s">
        <v>5</v>
      </c>
      <c r="B8" s="44">
        <v>145000</v>
      </c>
      <c r="C8" s="44">
        <v>586000</v>
      </c>
      <c r="D8" s="44">
        <v>1320000</v>
      </c>
      <c r="E8" s="44"/>
      <c r="F8" s="51">
        <f t="shared" ref="F8:F29" si="0">SUM(B8:E8)</f>
        <v>2051000</v>
      </c>
    </row>
    <row r="9" spans="1:8" ht="15" customHeight="1">
      <c r="A9" s="8" t="s">
        <v>6</v>
      </c>
      <c r="B9" s="42">
        <v>276000</v>
      </c>
      <c r="C9" s="42">
        <v>1130000</v>
      </c>
      <c r="D9" s="42">
        <v>2623000</v>
      </c>
      <c r="E9" s="42"/>
      <c r="F9" s="48">
        <f t="shared" si="0"/>
        <v>4029000</v>
      </c>
    </row>
    <row r="10" spans="1:8" ht="15" customHeight="1">
      <c r="A10" s="3" t="s">
        <v>7</v>
      </c>
      <c r="B10" s="44">
        <v>492000</v>
      </c>
      <c r="C10" s="44">
        <v>1615000</v>
      </c>
      <c r="D10" s="44">
        <v>1811000</v>
      </c>
      <c r="E10" s="44"/>
      <c r="F10" s="51">
        <f t="shared" si="0"/>
        <v>3918000</v>
      </c>
    </row>
    <row r="11" spans="1:8" ht="15" customHeight="1">
      <c r="A11" s="8" t="s">
        <v>8</v>
      </c>
      <c r="B11" s="42">
        <v>274000</v>
      </c>
      <c r="C11" s="42">
        <v>1007000</v>
      </c>
      <c r="D11" s="42">
        <v>2325000</v>
      </c>
      <c r="E11" s="42"/>
      <c r="F11" s="48">
        <f t="shared" si="0"/>
        <v>3606000</v>
      </c>
    </row>
    <row r="12" spans="1:8" ht="15" customHeight="1">
      <c r="A12" s="3" t="s">
        <v>9</v>
      </c>
      <c r="B12" s="44">
        <v>639000</v>
      </c>
      <c r="C12" s="44">
        <v>2219000</v>
      </c>
      <c r="D12" s="44">
        <v>3094000</v>
      </c>
      <c r="E12" s="44"/>
      <c r="F12" s="51">
        <f t="shared" si="0"/>
        <v>5952000</v>
      </c>
    </row>
    <row r="13" spans="1:8" ht="15" customHeight="1">
      <c r="A13" s="8" t="s">
        <v>10</v>
      </c>
      <c r="B13" s="42">
        <v>789000</v>
      </c>
      <c r="C13" s="42">
        <v>2939000</v>
      </c>
      <c r="D13" s="42">
        <v>4792000</v>
      </c>
      <c r="E13" s="42"/>
      <c r="F13" s="48">
        <f t="shared" si="0"/>
        <v>8520000</v>
      </c>
    </row>
    <row r="14" spans="1:8" ht="15" customHeight="1">
      <c r="A14" s="3" t="s">
        <v>11</v>
      </c>
      <c r="B14" s="44">
        <v>142000</v>
      </c>
      <c r="C14" s="44">
        <v>512000</v>
      </c>
      <c r="D14" s="44">
        <v>1763000</v>
      </c>
      <c r="E14" s="44"/>
      <c r="F14" s="51">
        <f t="shared" si="0"/>
        <v>2417000</v>
      </c>
    </row>
    <row r="15" spans="1:8" ht="15" customHeight="1">
      <c r="A15" s="8" t="s">
        <v>12</v>
      </c>
      <c r="B15" s="46">
        <v>784000</v>
      </c>
      <c r="C15" s="46">
        <v>2842000</v>
      </c>
      <c r="D15" s="46">
        <v>5058000</v>
      </c>
      <c r="E15" s="46"/>
      <c r="F15" s="52">
        <f t="shared" si="0"/>
        <v>8684000</v>
      </c>
    </row>
    <row r="16" spans="1:8" ht="15" customHeight="1">
      <c r="A16" s="3" t="s">
        <v>13</v>
      </c>
      <c r="B16" s="44">
        <v>745000</v>
      </c>
      <c r="C16" s="44">
        <v>2460000</v>
      </c>
      <c r="D16" s="44">
        <v>2977000</v>
      </c>
      <c r="E16" s="44"/>
      <c r="F16" s="51">
        <f t="shared" si="0"/>
        <v>6182000</v>
      </c>
    </row>
    <row r="17" spans="1:6" ht="15" customHeight="1">
      <c r="A17" s="8" t="s">
        <v>14</v>
      </c>
      <c r="B17" s="42">
        <v>9000</v>
      </c>
      <c r="C17" s="42">
        <v>150000</v>
      </c>
      <c r="D17" s="42">
        <v>530000</v>
      </c>
      <c r="E17" s="42">
        <v>337000</v>
      </c>
      <c r="F17" s="48">
        <f t="shared" si="0"/>
        <v>1026000</v>
      </c>
    </row>
    <row r="18" spans="1:6" ht="15" customHeight="1">
      <c r="A18" s="3" t="s">
        <v>15</v>
      </c>
      <c r="B18" s="44">
        <v>136000</v>
      </c>
      <c r="C18" s="44">
        <v>502000</v>
      </c>
      <c r="D18" s="44">
        <v>1266000</v>
      </c>
      <c r="E18" s="44"/>
      <c r="F18" s="51">
        <f t="shared" si="0"/>
        <v>1904000</v>
      </c>
    </row>
    <row r="19" spans="1:6" ht="15" customHeight="1">
      <c r="A19" s="8" t="s">
        <v>16</v>
      </c>
      <c r="B19" s="42">
        <v>1220000</v>
      </c>
      <c r="C19" s="42">
        <v>3143000</v>
      </c>
      <c r="D19" s="42">
        <v>4944000</v>
      </c>
      <c r="E19" s="42"/>
      <c r="F19" s="48">
        <f t="shared" si="0"/>
        <v>9307000</v>
      </c>
    </row>
    <row r="20" spans="1:6" ht="15" customHeight="1">
      <c r="A20" s="3" t="s">
        <v>17</v>
      </c>
      <c r="B20" s="44">
        <v>553000</v>
      </c>
      <c r="C20" s="44">
        <v>2167000</v>
      </c>
      <c r="D20" s="44">
        <v>3229000</v>
      </c>
      <c r="E20" s="44"/>
      <c r="F20" s="51">
        <f t="shared" si="0"/>
        <v>5949000</v>
      </c>
    </row>
    <row r="21" spans="1:6" ht="15" customHeight="1">
      <c r="A21" s="8" t="s">
        <v>18</v>
      </c>
      <c r="B21" s="42">
        <v>681000</v>
      </c>
      <c r="C21" s="42">
        <v>2498000</v>
      </c>
      <c r="D21" s="42">
        <v>3700000</v>
      </c>
      <c r="E21" s="42"/>
      <c r="F21" s="48">
        <f t="shared" si="0"/>
        <v>6879000</v>
      </c>
    </row>
    <row r="22" spans="1:6" ht="15" customHeight="1">
      <c r="A22" s="3" t="s">
        <v>19</v>
      </c>
      <c r="B22" s="44">
        <v>479000</v>
      </c>
      <c r="C22" s="44">
        <v>1704000</v>
      </c>
      <c r="D22" s="44">
        <v>2663000</v>
      </c>
      <c r="E22" s="44"/>
      <c r="F22" s="51">
        <f t="shared" si="0"/>
        <v>4846000</v>
      </c>
    </row>
    <row r="23" spans="1:6" ht="15" customHeight="1">
      <c r="A23" s="8" t="s">
        <v>20</v>
      </c>
      <c r="B23" s="42">
        <v>478000</v>
      </c>
      <c r="C23" s="42">
        <v>1665000</v>
      </c>
      <c r="D23" s="42">
        <v>4996000</v>
      </c>
      <c r="E23" s="42"/>
      <c r="F23" s="48">
        <f t="shared" si="0"/>
        <v>7139000</v>
      </c>
    </row>
    <row r="24" spans="1:6" ht="15" customHeight="1">
      <c r="A24" s="3" t="s">
        <v>21</v>
      </c>
      <c r="B24" s="44">
        <v>450000</v>
      </c>
      <c r="C24" s="44">
        <v>1709000</v>
      </c>
      <c r="D24" s="44">
        <v>4858000</v>
      </c>
      <c r="E24" s="44"/>
      <c r="F24" s="51">
        <f t="shared" si="0"/>
        <v>7017000</v>
      </c>
    </row>
    <row r="25" spans="1:6" ht="15" customHeight="1">
      <c r="A25" s="8" t="s">
        <v>22</v>
      </c>
      <c r="B25" s="42">
        <v>479000</v>
      </c>
      <c r="C25" s="42">
        <v>1687000</v>
      </c>
      <c r="D25" s="42">
        <v>4620000</v>
      </c>
      <c r="E25" s="42"/>
      <c r="F25" s="48">
        <f t="shared" si="0"/>
        <v>6786000</v>
      </c>
    </row>
    <row r="26" spans="1:6" ht="15" customHeight="1">
      <c r="A26" s="3" t="s">
        <v>23</v>
      </c>
      <c r="B26" s="44">
        <v>133000</v>
      </c>
      <c r="C26" s="44">
        <v>568000</v>
      </c>
      <c r="D26" s="44">
        <v>3999000</v>
      </c>
      <c r="E26" s="44"/>
      <c r="F26" s="51">
        <f t="shared" si="0"/>
        <v>4700000</v>
      </c>
    </row>
    <row r="27" spans="1:6" ht="15" customHeight="1">
      <c r="A27" s="8" t="s">
        <v>24</v>
      </c>
      <c r="B27" s="42">
        <v>304000</v>
      </c>
      <c r="C27" s="42">
        <v>1105000</v>
      </c>
      <c r="D27" s="42">
        <v>1894000</v>
      </c>
      <c r="E27" s="42"/>
      <c r="F27" s="48">
        <f t="shared" si="0"/>
        <v>3303000</v>
      </c>
    </row>
    <row r="28" spans="1:6" ht="15" customHeight="1">
      <c r="A28" s="3" t="s">
        <v>25</v>
      </c>
      <c r="B28" s="44">
        <v>99000</v>
      </c>
      <c r="C28" s="44">
        <v>405000</v>
      </c>
      <c r="D28" s="44">
        <v>1849000</v>
      </c>
      <c r="E28" s="44"/>
      <c r="F28" s="51">
        <f t="shared" si="0"/>
        <v>2353000</v>
      </c>
    </row>
    <row r="29" spans="1:6" ht="15" customHeight="1">
      <c r="A29" s="8" t="s">
        <v>26</v>
      </c>
      <c r="B29" s="42">
        <v>251000</v>
      </c>
      <c r="C29" s="42">
        <v>949000</v>
      </c>
      <c r="D29" s="42">
        <v>1447000</v>
      </c>
      <c r="E29" s="42"/>
      <c r="F29" s="48">
        <f t="shared" si="0"/>
        <v>2647000</v>
      </c>
    </row>
    <row r="30" spans="1:6" ht="20.100000000000001" customHeight="1">
      <c r="A30" s="1" t="s">
        <v>81</v>
      </c>
      <c r="B30" s="47">
        <f>SUM(B7:B29)</f>
        <v>9900000</v>
      </c>
      <c r="C30" s="47">
        <f>SUM(C7:C29)</f>
        <v>34600000</v>
      </c>
      <c r="D30" s="47">
        <f>SUM(D7:D29)</f>
        <v>67158000</v>
      </c>
      <c r="E30" s="47">
        <f>SUM(E7:E29)</f>
        <v>337000</v>
      </c>
      <c r="F30" s="53">
        <f>SUM(F7:F29)</f>
        <v>111995000</v>
      </c>
    </row>
    <row r="31" spans="1:6" ht="20.45" customHeight="1">
      <c r="A31" s="8" t="s">
        <v>27</v>
      </c>
      <c r="B31" s="42">
        <v>100000</v>
      </c>
      <c r="C31" s="42">
        <v>400000</v>
      </c>
      <c r="D31" s="42">
        <v>1359000</v>
      </c>
      <c r="E31" s="42"/>
      <c r="F31" s="48">
        <f t="shared" ref="F31:F33" si="1">SUM(B31:E31)</f>
        <v>1859000</v>
      </c>
    </row>
    <row r="32" spans="1:6" s="29" customFormat="1">
      <c r="A32" s="3" t="s">
        <v>28</v>
      </c>
      <c r="B32" s="44"/>
      <c r="C32" s="44"/>
      <c r="D32" s="44">
        <v>27000</v>
      </c>
      <c r="E32" s="44"/>
      <c r="F32" s="51">
        <f t="shared" si="1"/>
        <v>27000</v>
      </c>
    </row>
    <row r="33" spans="1:6">
      <c r="A33" s="8" t="s">
        <v>30</v>
      </c>
      <c r="B33" s="42">
        <v>-10000000</v>
      </c>
      <c r="C33" s="42">
        <v>-35000000</v>
      </c>
      <c r="D33" s="42"/>
      <c r="E33" s="42">
        <v>-337000</v>
      </c>
      <c r="F33" s="48">
        <f t="shared" si="1"/>
        <v>-45337000</v>
      </c>
    </row>
    <row r="34" spans="1:6" ht="20.100000000000001" customHeight="1" thickBot="1">
      <c r="A34" s="20" t="s">
        <v>32</v>
      </c>
      <c r="B34" s="43">
        <f>SUM(B30:B33)</f>
        <v>0</v>
      </c>
      <c r="C34" s="43">
        <f>SUM(C30:C33)</f>
        <v>0</v>
      </c>
      <c r="D34" s="43">
        <f>SUM(D30:D33)</f>
        <v>68544000</v>
      </c>
      <c r="E34" s="43">
        <f>SUM(E30:E33)</f>
        <v>0</v>
      </c>
      <c r="F34" s="49">
        <f>SUM(F30:F33)</f>
        <v>68544000</v>
      </c>
    </row>
    <row r="35" spans="1:6" ht="15" customHeight="1"/>
    <row r="36" spans="1:6">
      <c r="A36" s="101"/>
    </row>
  </sheetData>
  <mergeCells count="1">
    <mergeCell ref="G2:H2"/>
  </mergeCells>
  <printOptions horizontalCentered="1"/>
  <pageMargins left="0.75" right="0.75" top="0.5" bottom="0.5" header="0.3" footer="0.3"/>
  <pageSetup scale="88" orientation="landscape" r:id="rId1"/>
  <ignoredErrors>
    <ignoredError sqref="F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F36"/>
  <sheetViews>
    <sheetView zoomScaleNormal="100" workbookViewId="0"/>
  </sheetViews>
  <sheetFormatPr defaultColWidth="8.85546875" defaultRowHeight="15"/>
  <cols>
    <col min="1" max="1" width="36.7109375" style="3" customWidth="1"/>
    <col min="2" max="4" width="15.7109375" style="3" customWidth="1"/>
    <col min="5" max="5" width="16.7109375" style="3" customWidth="1"/>
    <col min="6" max="6" width="6.7109375" style="3" customWidth="1"/>
    <col min="7" max="7" width="9.85546875" style="3" bestFit="1" customWidth="1"/>
    <col min="8" max="16384" width="8.85546875" style="3"/>
  </cols>
  <sheetData>
    <row r="1" spans="1:5" ht="18.75" customHeight="1">
      <c r="A1" s="70" t="s">
        <v>86</v>
      </c>
      <c r="D1" s="6"/>
    </row>
    <row r="2" spans="1:5" ht="18.75" customHeight="1">
      <c r="A2" s="2" t="s">
        <v>39</v>
      </c>
      <c r="D2" s="6"/>
    </row>
    <row r="3" spans="1:5" s="6" customFormat="1" ht="20.100000000000001" customHeight="1">
      <c r="B3" s="111" t="s">
        <v>33</v>
      </c>
      <c r="C3" s="111"/>
      <c r="D3" s="111"/>
    </row>
    <row r="4" spans="1:5">
      <c r="A4" s="6"/>
      <c r="B4" s="4">
        <v>-1</v>
      </c>
      <c r="C4" s="4">
        <v>-2</v>
      </c>
      <c r="D4" s="4">
        <v>-3</v>
      </c>
      <c r="E4" s="34">
        <v>-4</v>
      </c>
    </row>
    <row r="5" spans="1:5" ht="60" customHeight="1">
      <c r="A5" s="9"/>
      <c r="B5" s="22" t="s">
        <v>34</v>
      </c>
      <c r="C5" s="22" t="s">
        <v>35</v>
      </c>
      <c r="D5" s="21" t="s">
        <v>80</v>
      </c>
      <c r="E5" s="35" t="s">
        <v>47</v>
      </c>
    </row>
    <row r="6" spans="1:5" s="55" customFormat="1" ht="24" customHeight="1">
      <c r="A6" s="54"/>
      <c r="B6" s="40"/>
      <c r="C6" s="40"/>
      <c r="D6" s="54"/>
      <c r="E6" s="63" t="s">
        <v>78</v>
      </c>
    </row>
    <row r="7" spans="1:5" ht="20.100000000000001" customHeight="1">
      <c r="A7" s="8" t="s">
        <v>4</v>
      </c>
      <c r="B7" s="45">
        <v>1210000</v>
      </c>
      <c r="C7" s="45"/>
      <c r="D7" s="45">
        <v>247000</v>
      </c>
      <c r="E7" s="50">
        <f>SUM(B7:D7)</f>
        <v>1457000</v>
      </c>
    </row>
    <row r="8" spans="1:5" ht="15" customHeight="1">
      <c r="A8" s="3" t="s">
        <v>5</v>
      </c>
      <c r="B8" s="44">
        <v>936000</v>
      </c>
      <c r="C8" s="87">
        <v>177000</v>
      </c>
      <c r="D8" s="44">
        <v>291000</v>
      </c>
      <c r="E8" s="51">
        <f>SUM(B8:D8)</f>
        <v>1404000</v>
      </c>
    </row>
    <row r="9" spans="1:5" ht="15" customHeight="1">
      <c r="A9" s="8" t="s">
        <v>6</v>
      </c>
      <c r="B9" s="42">
        <v>1984000</v>
      </c>
      <c r="C9" s="42"/>
      <c r="D9" s="42">
        <v>454000</v>
      </c>
      <c r="E9" s="48">
        <f>SUM(B9:D9)</f>
        <v>2438000</v>
      </c>
    </row>
    <row r="10" spans="1:5" ht="15" customHeight="1">
      <c r="A10" s="3" t="s">
        <v>7</v>
      </c>
      <c r="B10" s="44">
        <v>1505000</v>
      </c>
      <c r="C10" s="44"/>
      <c r="D10" s="44">
        <v>533000</v>
      </c>
      <c r="E10" s="51">
        <f>SUM(B10:D10)</f>
        <v>2038000</v>
      </c>
    </row>
    <row r="11" spans="1:5" ht="15" customHeight="1">
      <c r="A11" s="8" t="s">
        <v>8</v>
      </c>
      <c r="B11" s="42">
        <v>1676000</v>
      </c>
      <c r="C11" s="42"/>
      <c r="D11" s="42">
        <v>499000</v>
      </c>
      <c r="E11" s="48">
        <f>SUM(B11:D11)</f>
        <v>2175000</v>
      </c>
    </row>
    <row r="12" spans="1:5" ht="15" customHeight="1">
      <c r="A12" s="3" t="s">
        <v>9</v>
      </c>
      <c r="B12" s="44">
        <v>2577000</v>
      </c>
      <c r="C12" s="44"/>
      <c r="D12" s="44">
        <v>658000</v>
      </c>
      <c r="E12" s="51">
        <f>SUM(B12:D12)</f>
        <v>3235000</v>
      </c>
    </row>
    <row r="13" spans="1:5" ht="15" customHeight="1">
      <c r="A13" s="8" t="s">
        <v>10</v>
      </c>
      <c r="B13" s="42">
        <v>3526000</v>
      </c>
      <c r="C13" s="42"/>
      <c r="D13" s="42">
        <v>914000</v>
      </c>
      <c r="E13" s="48">
        <f>SUM(B13:D13)</f>
        <v>4440000</v>
      </c>
    </row>
    <row r="14" spans="1:5" ht="15" customHeight="1">
      <c r="A14" s="3" t="s">
        <v>11</v>
      </c>
      <c r="B14" s="44">
        <v>1098000</v>
      </c>
      <c r="C14" s="44">
        <v>41000</v>
      </c>
      <c r="D14" s="44">
        <v>330000</v>
      </c>
      <c r="E14" s="51">
        <f>SUM(B14:D14)</f>
        <v>1469000</v>
      </c>
    </row>
    <row r="15" spans="1:5" ht="15" customHeight="1">
      <c r="A15" s="8" t="s">
        <v>12</v>
      </c>
      <c r="B15" s="46">
        <v>3623000</v>
      </c>
      <c r="C15" s="46"/>
      <c r="D15" s="46">
        <v>1021000</v>
      </c>
      <c r="E15" s="52">
        <f>SUM(B15:D15)</f>
        <v>4644000</v>
      </c>
    </row>
    <row r="16" spans="1:5" ht="15" customHeight="1">
      <c r="A16" s="3" t="s">
        <v>13</v>
      </c>
      <c r="B16" s="44">
        <v>2323000</v>
      </c>
      <c r="C16" s="44"/>
      <c r="D16" s="44">
        <v>826000</v>
      </c>
      <c r="E16" s="51">
        <f>SUM(B16:D16)</f>
        <v>3149000</v>
      </c>
    </row>
    <row r="17" spans="1:5" ht="15" customHeight="1">
      <c r="A17" s="8" t="s">
        <v>14</v>
      </c>
      <c r="B17" s="42">
        <v>346000</v>
      </c>
      <c r="C17" s="42"/>
      <c r="D17" s="42">
        <v>184000</v>
      </c>
      <c r="E17" s="48">
        <f>SUM(B17:D17)</f>
        <v>530000</v>
      </c>
    </row>
    <row r="18" spans="1:5" ht="15" customHeight="1">
      <c r="A18" s="3" t="s">
        <v>15</v>
      </c>
      <c r="B18" s="44">
        <v>980000</v>
      </c>
      <c r="C18" s="44">
        <v>141000</v>
      </c>
      <c r="D18" s="44">
        <v>293000</v>
      </c>
      <c r="E18" s="51">
        <f>SUM(B18:D18)</f>
        <v>1414000</v>
      </c>
    </row>
    <row r="19" spans="1:5" ht="15" customHeight="1">
      <c r="A19" s="8" t="s">
        <v>16</v>
      </c>
      <c r="B19" s="42">
        <v>3405000</v>
      </c>
      <c r="C19" s="42"/>
      <c r="D19" s="42">
        <v>1033000</v>
      </c>
      <c r="E19" s="48">
        <f>SUM(B19:D19)</f>
        <v>4438000</v>
      </c>
    </row>
    <row r="20" spans="1:5" ht="15" customHeight="1">
      <c r="A20" s="3" t="s">
        <v>17</v>
      </c>
      <c r="B20" s="44">
        <v>2617000</v>
      </c>
      <c r="C20" s="44">
        <v>220000</v>
      </c>
      <c r="D20" s="44">
        <v>697000</v>
      </c>
      <c r="E20" s="51">
        <f>SUM(B20:D20)</f>
        <v>3534000</v>
      </c>
    </row>
    <row r="21" spans="1:5" ht="15" customHeight="1">
      <c r="A21" s="8" t="s">
        <v>18</v>
      </c>
      <c r="B21" s="42">
        <v>3006000</v>
      </c>
      <c r="C21" s="42">
        <v>717000</v>
      </c>
      <c r="D21" s="42">
        <v>736000</v>
      </c>
      <c r="E21" s="48">
        <f>SUM(B21:D21)</f>
        <v>4459000</v>
      </c>
    </row>
    <row r="22" spans="1:5" ht="15" customHeight="1">
      <c r="A22" s="3" t="s">
        <v>19</v>
      </c>
      <c r="B22" s="44">
        <v>2009000</v>
      </c>
      <c r="C22" s="44"/>
      <c r="D22" s="44">
        <v>619000</v>
      </c>
      <c r="E22" s="51">
        <f>SUM(B22:D22)</f>
        <v>2628000</v>
      </c>
    </row>
    <row r="23" spans="1:5" ht="15" customHeight="1">
      <c r="A23" s="8" t="s">
        <v>20</v>
      </c>
      <c r="B23" s="42">
        <v>3833000</v>
      </c>
      <c r="C23" s="42">
        <v>2314000</v>
      </c>
      <c r="D23" s="42">
        <v>767000</v>
      </c>
      <c r="E23" s="48">
        <f>SUM(B23:D23)</f>
        <v>6914000</v>
      </c>
    </row>
    <row r="24" spans="1:5" ht="15" customHeight="1">
      <c r="A24" s="3" t="s">
        <v>21</v>
      </c>
      <c r="B24" s="44">
        <v>2898000</v>
      </c>
      <c r="C24" s="44">
        <v>2298000</v>
      </c>
      <c r="D24" s="44">
        <v>905000</v>
      </c>
      <c r="E24" s="51">
        <f>SUM(B24:D24)</f>
        <v>6101000</v>
      </c>
    </row>
    <row r="25" spans="1:5" ht="15" customHeight="1">
      <c r="A25" s="8" t="s">
        <v>22</v>
      </c>
      <c r="B25" s="42">
        <v>3326000</v>
      </c>
      <c r="C25" s="42"/>
      <c r="D25" s="42">
        <v>807000</v>
      </c>
      <c r="E25" s="48">
        <f>SUM(B25:D25)</f>
        <v>4133000</v>
      </c>
    </row>
    <row r="26" spans="1:5" ht="15" customHeight="1">
      <c r="A26" s="3" t="s">
        <v>23</v>
      </c>
      <c r="B26" s="44">
        <v>2861000</v>
      </c>
      <c r="C26" s="44"/>
      <c r="D26" s="44">
        <v>792000</v>
      </c>
      <c r="E26" s="51">
        <f>SUM(B26:D26)</f>
        <v>3653000</v>
      </c>
    </row>
    <row r="27" spans="1:5" ht="15" customHeight="1">
      <c r="A27" s="8" t="s">
        <v>24</v>
      </c>
      <c r="B27" s="42">
        <v>1524000</v>
      </c>
      <c r="C27" s="42"/>
      <c r="D27" s="42">
        <v>342000</v>
      </c>
      <c r="E27" s="48">
        <f>SUM(B27:D27)</f>
        <v>1866000</v>
      </c>
    </row>
    <row r="28" spans="1:5" ht="15" customHeight="1">
      <c r="A28" s="3" t="s">
        <v>25</v>
      </c>
      <c r="B28" s="44">
        <v>1095000</v>
      </c>
      <c r="C28" s="44"/>
      <c r="D28" s="44">
        <v>333000</v>
      </c>
      <c r="E28" s="51">
        <f>SUM(B28:D28)</f>
        <v>1428000</v>
      </c>
    </row>
    <row r="29" spans="1:5" ht="15" customHeight="1">
      <c r="A29" s="8" t="s">
        <v>26</v>
      </c>
      <c r="B29" s="42">
        <v>1265000</v>
      </c>
      <c r="C29" s="42">
        <v>124000</v>
      </c>
      <c r="D29" s="42">
        <v>228000</v>
      </c>
      <c r="E29" s="48">
        <f>SUM(B29:D29)</f>
        <v>1617000</v>
      </c>
    </row>
    <row r="30" spans="1:5" ht="20.100000000000001" customHeight="1">
      <c r="A30" s="1" t="s">
        <v>81</v>
      </c>
      <c r="B30" s="47">
        <f>SUM(B7:B29)</f>
        <v>49623000</v>
      </c>
      <c r="C30" s="47">
        <f>SUM(C7:C29)</f>
        <v>6032000</v>
      </c>
      <c r="D30" s="47">
        <f>SUM(D7:D29)</f>
        <v>13509000</v>
      </c>
      <c r="E30" s="53">
        <f>SUM(E7:E29)</f>
        <v>69164000</v>
      </c>
    </row>
    <row r="31" spans="1:5" ht="20.100000000000001" customHeight="1">
      <c r="A31" s="8" t="s">
        <v>27</v>
      </c>
      <c r="B31" s="42">
        <v>863000</v>
      </c>
      <c r="C31" s="42"/>
      <c r="D31" s="42">
        <v>191000</v>
      </c>
      <c r="E31" s="48">
        <f>SUM(B31:D31)</f>
        <v>1054000</v>
      </c>
    </row>
    <row r="32" spans="1:5" ht="15" customHeight="1">
      <c r="A32" s="3" t="s">
        <v>28</v>
      </c>
      <c r="B32" s="44">
        <v>38000</v>
      </c>
      <c r="C32" s="44"/>
      <c r="D32" s="44"/>
      <c r="E32" s="51">
        <f>SUM(B32:D32)</f>
        <v>38000</v>
      </c>
    </row>
    <row r="33" spans="1:5" ht="20.100000000000001" customHeight="1" thickBot="1">
      <c r="A33" s="20" t="s">
        <v>32</v>
      </c>
      <c r="B33" s="43">
        <f t="shared" ref="B33:E33" si="0">SUM(B30:B32)</f>
        <v>50524000</v>
      </c>
      <c r="C33" s="43">
        <f t="shared" si="0"/>
        <v>6032000</v>
      </c>
      <c r="D33" s="43">
        <f t="shared" si="0"/>
        <v>13700000</v>
      </c>
      <c r="E33" s="49">
        <f t="shared" si="0"/>
        <v>70256000</v>
      </c>
    </row>
    <row r="35" spans="1:5">
      <c r="D35" s="10"/>
    </row>
    <row r="36" spans="1:5">
      <c r="D36" s="32"/>
    </row>
  </sheetData>
  <mergeCells count="1">
    <mergeCell ref="B3:D3"/>
  </mergeCells>
  <printOptions horizontalCentered="1"/>
  <pageMargins left="0.75" right="0.75" top="0.5" bottom="0.5" header="0.3" footer="0.3"/>
  <pageSetup scale="91" orientation="landscape" r:id="rId1"/>
  <ignoredErrors>
    <ignoredError sqref="E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0A48-D07B-46EF-A682-CB76FC47BB2B}">
  <sheetPr>
    <tabColor rgb="FFFFC000"/>
    <pageSetUpPr fitToPage="1"/>
  </sheetPr>
  <dimension ref="A1:H36"/>
  <sheetViews>
    <sheetView zoomScaleNormal="100" workbookViewId="0"/>
  </sheetViews>
  <sheetFormatPr defaultColWidth="8.85546875" defaultRowHeight="15"/>
  <cols>
    <col min="1" max="1" width="36.7109375" customWidth="1"/>
    <col min="2" max="4" width="12.7109375" customWidth="1"/>
    <col min="5" max="7" width="16.7109375" customWidth="1"/>
    <col min="8" max="8" width="14.5703125" bestFit="1" customWidth="1"/>
  </cols>
  <sheetData>
    <row r="1" spans="1:8" ht="18.75" customHeight="1">
      <c r="A1" s="2" t="s">
        <v>44</v>
      </c>
      <c r="B1" s="2"/>
      <c r="C1" s="2"/>
    </row>
    <row r="2" spans="1:8" ht="18.75" customHeight="1">
      <c r="A2" s="2" t="s">
        <v>39</v>
      </c>
      <c r="B2" s="2"/>
      <c r="C2" s="2"/>
    </row>
    <row r="3" spans="1:8" ht="20.100000000000001" customHeight="1">
      <c r="A3" s="2"/>
      <c r="B3" s="111" t="s">
        <v>36</v>
      </c>
      <c r="C3" s="111"/>
      <c r="D3" s="111"/>
      <c r="E3" s="112" t="s">
        <v>37</v>
      </c>
      <c r="F3" s="113"/>
      <c r="G3" s="113"/>
    </row>
    <row r="4" spans="1:8" ht="15" customHeight="1">
      <c r="A4" s="56"/>
      <c r="B4" s="4">
        <v>-1</v>
      </c>
      <c r="C4" s="4">
        <v>-2</v>
      </c>
      <c r="D4" s="4">
        <v>-3</v>
      </c>
      <c r="E4" s="34">
        <v>-4</v>
      </c>
      <c r="F4" s="4">
        <v>-5</v>
      </c>
      <c r="G4" s="4">
        <v>-6</v>
      </c>
    </row>
    <row r="5" spans="1:8" ht="60" customHeight="1">
      <c r="A5" s="56"/>
      <c r="B5" s="97" t="s">
        <v>55</v>
      </c>
      <c r="C5" s="98" t="s">
        <v>73</v>
      </c>
      <c r="D5" s="22" t="s">
        <v>45</v>
      </c>
      <c r="E5" s="41" t="s">
        <v>56</v>
      </c>
      <c r="F5" s="22" t="s">
        <v>57</v>
      </c>
      <c r="G5" s="95" t="s">
        <v>46</v>
      </c>
    </row>
    <row r="6" spans="1:8" s="58" customFormat="1" ht="24" customHeight="1">
      <c r="A6" s="57"/>
      <c r="B6" s="40"/>
      <c r="C6" s="74"/>
      <c r="D6" s="40" t="s">
        <v>38</v>
      </c>
      <c r="E6" s="115" t="s">
        <v>82</v>
      </c>
      <c r="F6" s="116"/>
      <c r="G6" s="73" t="s">
        <v>71</v>
      </c>
    </row>
    <row r="7" spans="1:8" ht="20.100000000000001" customHeight="1">
      <c r="A7" s="12" t="s">
        <v>4</v>
      </c>
      <c r="B7" s="42">
        <v>8542</v>
      </c>
      <c r="C7" s="80">
        <v>206</v>
      </c>
      <c r="D7" s="42">
        <f>SUM(B7:C7)</f>
        <v>8748</v>
      </c>
      <c r="E7" s="66">
        <v>54421000</v>
      </c>
      <c r="F7" s="64">
        <v>7886000</v>
      </c>
      <c r="G7" s="96">
        <f t="shared" ref="G7:G29" si="0">SUM(E7:F7)</f>
        <v>62307000</v>
      </c>
      <c r="H7" s="5"/>
    </row>
    <row r="8" spans="1:8" ht="15" customHeight="1">
      <c r="A8" s="3" t="s">
        <v>5</v>
      </c>
      <c r="B8" s="44">
        <v>6135</v>
      </c>
      <c r="C8" s="78">
        <v>53</v>
      </c>
      <c r="D8" s="44">
        <f t="shared" ref="D8:D29" si="1">SUM(B8:C8)</f>
        <v>6188</v>
      </c>
      <c r="E8" s="67">
        <v>34359000</v>
      </c>
      <c r="F8" s="65">
        <v>3673000</v>
      </c>
      <c r="G8" s="77">
        <f t="shared" si="0"/>
        <v>38032000</v>
      </c>
      <c r="H8" s="5"/>
    </row>
    <row r="9" spans="1:8" ht="15" customHeight="1">
      <c r="A9" s="8" t="s">
        <v>6</v>
      </c>
      <c r="B9" s="42">
        <v>15560</v>
      </c>
      <c r="C9" s="80">
        <v>316</v>
      </c>
      <c r="D9" s="42">
        <f t="shared" si="1"/>
        <v>15876</v>
      </c>
      <c r="E9" s="52">
        <v>74164000</v>
      </c>
      <c r="F9" s="46">
        <v>14719000</v>
      </c>
      <c r="G9" s="79">
        <f t="shared" si="0"/>
        <v>88883000</v>
      </c>
      <c r="H9" s="5"/>
    </row>
    <row r="10" spans="1:8" ht="15" customHeight="1">
      <c r="A10" s="3" t="s">
        <v>7</v>
      </c>
      <c r="B10" s="44">
        <v>11723</v>
      </c>
      <c r="C10" s="78">
        <v>168</v>
      </c>
      <c r="D10" s="44">
        <f t="shared" si="1"/>
        <v>11891</v>
      </c>
      <c r="E10" s="67">
        <v>81000000</v>
      </c>
      <c r="F10" s="65">
        <v>16619000</v>
      </c>
      <c r="G10" s="77">
        <f t="shared" si="0"/>
        <v>97619000</v>
      </c>
      <c r="H10" s="5"/>
    </row>
    <row r="11" spans="1:8" ht="15" customHeight="1">
      <c r="A11" s="8" t="s">
        <v>8</v>
      </c>
      <c r="B11" s="42">
        <v>12522</v>
      </c>
      <c r="C11" s="80">
        <v>615</v>
      </c>
      <c r="D11" s="42">
        <f t="shared" si="1"/>
        <v>13137</v>
      </c>
      <c r="E11" s="52">
        <v>64894000</v>
      </c>
      <c r="F11" s="46">
        <v>17189000</v>
      </c>
      <c r="G11" s="79">
        <f t="shared" si="0"/>
        <v>82083000</v>
      </c>
      <c r="H11" s="5"/>
    </row>
    <row r="12" spans="1:8" ht="15" customHeight="1">
      <c r="A12" s="3" t="s">
        <v>9</v>
      </c>
      <c r="B12" s="44">
        <v>20675</v>
      </c>
      <c r="C12" s="78">
        <v>557</v>
      </c>
      <c r="D12" s="44">
        <f t="shared" si="1"/>
        <v>21232</v>
      </c>
      <c r="E12" s="67">
        <v>130425000</v>
      </c>
      <c r="F12" s="65">
        <v>16506000</v>
      </c>
      <c r="G12" s="77">
        <f t="shared" si="0"/>
        <v>146931000</v>
      </c>
      <c r="H12" s="5"/>
    </row>
    <row r="13" spans="1:8" ht="15" customHeight="1">
      <c r="A13" s="8" t="s">
        <v>10</v>
      </c>
      <c r="B13" s="42">
        <v>30617</v>
      </c>
      <c r="C13" s="80">
        <v>927</v>
      </c>
      <c r="D13" s="42">
        <f t="shared" si="1"/>
        <v>31544</v>
      </c>
      <c r="E13" s="52">
        <v>207334000</v>
      </c>
      <c r="F13" s="46">
        <v>45178000</v>
      </c>
      <c r="G13" s="79">
        <f t="shared" si="0"/>
        <v>252512000</v>
      </c>
      <c r="H13" s="5"/>
    </row>
    <row r="14" spans="1:8" ht="15" customHeight="1">
      <c r="A14" s="3" t="s">
        <v>11</v>
      </c>
      <c r="B14" s="44">
        <v>7603</v>
      </c>
      <c r="C14" s="78">
        <v>296</v>
      </c>
      <c r="D14" s="44">
        <f t="shared" si="1"/>
        <v>7899</v>
      </c>
      <c r="E14" s="67">
        <v>29639000</v>
      </c>
      <c r="F14" s="65">
        <v>7460000</v>
      </c>
      <c r="G14" s="77">
        <f t="shared" si="0"/>
        <v>37099000</v>
      </c>
      <c r="H14" s="5"/>
    </row>
    <row r="15" spans="1:8" ht="15" customHeight="1">
      <c r="A15" s="8" t="s">
        <v>12</v>
      </c>
      <c r="B15" s="42">
        <v>30787</v>
      </c>
      <c r="C15" s="80">
        <v>1235</v>
      </c>
      <c r="D15" s="42">
        <f t="shared" si="1"/>
        <v>32022</v>
      </c>
      <c r="E15" s="52">
        <v>209976000</v>
      </c>
      <c r="F15" s="46">
        <v>43676000</v>
      </c>
      <c r="G15" s="79">
        <f t="shared" si="0"/>
        <v>253652000</v>
      </c>
      <c r="H15" s="5"/>
    </row>
    <row r="16" spans="1:8" ht="15" customHeight="1">
      <c r="A16" s="3" t="s">
        <v>13</v>
      </c>
      <c r="B16" s="44">
        <v>18900</v>
      </c>
      <c r="C16" s="78">
        <v>447</v>
      </c>
      <c r="D16" s="44">
        <f t="shared" si="1"/>
        <v>19347</v>
      </c>
      <c r="E16" s="67">
        <v>127708000</v>
      </c>
      <c r="F16" s="65">
        <v>24291000</v>
      </c>
      <c r="G16" s="77">
        <f t="shared" si="0"/>
        <v>151999000</v>
      </c>
      <c r="H16" s="5"/>
    </row>
    <row r="17" spans="1:8" ht="15" customHeight="1">
      <c r="A17" s="8" t="s">
        <v>14</v>
      </c>
      <c r="B17" s="42">
        <v>1418</v>
      </c>
      <c r="C17" s="80">
        <v>38</v>
      </c>
      <c r="D17" s="42">
        <f t="shared" si="1"/>
        <v>1456</v>
      </c>
      <c r="E17" s="52">
        <v>5624000</v>
      </c>
      <c r="F17" s="46">
        <v>3547000</v>
      </c>
      <c r="G17" s="79">
        <f t="shared" si="0"/>
        <v>9171000</v>
      </c>
      <c r="H17" s="5"/>
    </row>
    <row r="18" spans="1:8" ht="15" customHeight="1">
      <c r="A18" s="3" t="s">
        <v>15</v>
      </c>
      <c r="B18" s="44">
        <v>6378</v>
      </c>
      <c r="C18" s="78">
        <v>232</v>
      </c>
      <c r="D18" s="44">
        <f t="shared" si="1"/>
        <v>6610</v>
      </c>
      <c r="E18" s="67">
        <v>38893000</v>
      </c>
      <c r="F18" s="65">
        <v>5005000</v>
      </c>
      <c r="G18" s="77">
        <f t="shared" si="0"/>
        <v>43898000</v>
      </c>
      <c r="H18" s="5"/>
    </row>
    <row r="19" spans="1:8" ht="15" customHeight="1">
      <c r="A19" s="8" t="s">
        <v>16</v>
      </c>
      <c r="B19" s="42">
        <v>28533</v>
      </c>
      <c r="C19" s="80">
        <v>1143</v>
      </c>
      <c r="D19" s="42">
        <f t="shared" si="1"/>
        <v>29676</v>
      </c>
      <c r="E19" s="52">
        <v>194761000</v>
      </c>
      <c r="F19" s="46">
        <v>31337000</v>
      </c>
      <c r="G19" s="79">
        <f t="shared" si="0"/>
        <v>226098000</v>
      </c>
      <c r="H19" s="5"/>
    </row>
    <row r="20" spans="1:8" ht="15" customHeight="1">
      <c r="A20" s="3" t="s">
        <v>17</v>
      </c>
      <c r="B20" s="44">
        <v>19653</v>
      </c>
      <c r="C20" s="78">
        <v>674</v>
      </c>
      <c r="D20" s="44">
        <f t="shared" si="1"/>
        <v>20327</v>
      </c>
      <c r="E20" s="67">
        <v>125493000</v>
      </c>
      <c r="F20" s="65">
        <v>27445000</v>
      </c>
      <c r="G20" s="77">
        <f t="shared" si="0"/>
        <v>152938000</v>
      </c>
      <c r="H20" s="5"/>
    </row>
    <row r="21" spans="1:8" ht="15" customHeight="1">
      <c r="A21" s="8" t="s">
        <v>18</v>
      </c>
      <c r="B21" s="42">
        <v>24371</v>
      </c>
      <c r="C21" s="80">
        <v>718</v>
      </c>
      <c r="D21" s="42">
        <f t="shared" si="1"/>
        <v>25089</v>
      </c>
      <c r="E21" s="52">
        <v>156897000</v>
      </c>
      <c r="F21" s="46">
        <v>24705000</v>
      </c>
      <c r="G21" s="79">
        <f t="shared" si="0"/>
        <v>181602000</v>
      </c>
      <c r="H21" s="5"/>
    </row>
    <row r="22" spans="1:8" ht="15" customHeight="1">
      <c r="A22" s="3" t="s">
        <v>19</v>
      </c>
      <c r="B22" s="44">
        <v>16489</v>
      </c>
      <c r="C22" s="78">
        <v>362</v>
      </c>
      <c r="D22" s="44">
        <f t="shared" si="1"/>
        <v>16851</v>
      </c>
      <c r="E22" s="67">
        <v>106061000</v>
      </c>
      <c r="F22" s="65">
        <v>17914000</v>
      </c>
      <c r="G22" s="77">
        <f t="shared" si="0"/>
        <v>123975000</v>
      </c>
      <c r="H22" s="5"/>
    </row>
    <row r="23" spans="1:8" ht="15" customHeight="1">
      <c r="A23" s="8" t="s">
        <v>20</v>
      </c>
      <c r="B23" s="42">
        <v>29116</v>
      </c>
      <c r="C23" s="80">
        <v>4591</v>
      </c>
      <c r="D23" s="42">
        <f t="shared" si="1"/>
        <v>33707</v>
      </c>
      <c r="E23" s="52">
        <v>191369000</v>
      </c>
      <c r="F23" s="46">
        <v>89629000</v>
      </c>
      <c r="G23" s="79">
        <f t="shared" si="0"/>
        <v>280998000</v>
      </c>
      <c r="H23" s="5"/>
    </row>
    <row r="24" spans="1:8" ht="15" customHeight="1">
      <c r="A24" s="3" t="s">
        <v>21</v>
      </c>
      <c r="B24" s="44">
        <v>24582</v>
      </c>
      <c r="C24" s="78">
        <v>1166</v>
      </c>
      <c r="D24" s="44">
        <f t="shared" si="1"/>
        <v>25748</v>
      </c>
      <c r="E24" s="67">
        <v>152319000</v>
      </c>
      <c r="F24" s="65">
        <v>38123000</v>
      </c>
      <c r="G24" s="77">
        <f t="shared" si="0"/>
        <v>190442000</v>
      </c>
      <c r="H24" s="5"/>
    </row>
    <row r="25" spans="1:8" ht="15" customHeight="1">
      <c r="A25" s="8" t="s">
        <v>22</v>
      </c>
      <c r="B25" s="42">
        <v>23891</v>
      </c>
      <c r="C25" s="80">
        <v>2290</v>
      </c>
      <c r="D25" s="42">
        <f t="shared" si="1"/>
        <v>26181</v>
      </c>
      <c r="E25" s="52">
        <v>172206000</v>
      </c>
      <c r="F25" s="46">
        <v>62861000</v>
      </c>
      <c r="G25" s="79">
        <f t="shared" si="0"/>
        <v>235067000</v>
      </c>
      <c r="H25" s="5"/>
    </row>
    <row r="26" spans="1:8" ht="15" customHeight="1">
      <c r="A26" s="3" t="s">
        <v>23</v>
      </c>
      <c r="B26" s="44">
        <v>17975</v>
      </c>
      <c r="C26" s="78">
        <v>3495</v>
      </c>
      <c r="D26" s="44">
        <f t="shared" si="1"/>
        <v>21470</v>
      </c>
      <c r="E26" s="67">
        <v>118956000</v>
      </c>
      <c r="F26" s="65">
        <v>130280000</v>
      </c>
      <c r="G26" s="77">
        <f t="shared" si="0"/>
        <v>249236000</v>
      </c>
      <c r="H26" s="5"/>
    </row>
    <row r="27" spans="1:8" ht="15" customHeight="1">
      <c r="A27" s="8" t="s">
        <v>24</v>
      </c>
      <c r="B27" s="42">
        <v>9979</v>
      </c>
      <c r="C27" s="80">
        <v>240</v>
      </c>
      <c r="D27" s="42">
        <f t="shared" si="1"/>
        <v>10219</v>
      </c>
      <c r="E27" s="52">
        <v>60646000</v>
      </c>
      <c r="F27" s="46">
        <v>21559000</v>
      </c>
      <c r="G27" s="79">
        <f t="shared" si="0"/>
        <v>82205000</v>
      </c>
      <c r="H27" s="5"/>
    </row>
    <row r="28" spans="1:8" ht="15" customHeight="1">
      <c r="A28" s="3" t="s">
        <v>25</v>
      </c>
      <c r="B28" s="44">
        <v>8429</v>
      </c>
      <c r="C28" s="78">
        <v>104</v>
      </c>
      <c r="D28" s="44">
        <f t="shared" si="1"/>
        <v>8533</v>
      </c>
      <c r="E28" s="67">
        <v>32946000</v>
      </c>
      <c r="F28" s="65">
        <v>4993000</v>
      </c>
      <c r="G28" s="77">
        <f t="shared" si="0"/>
        <v>37939000</v>
      </c>
      <c r="H28" s="5"/>
    </row>
    <row r="29" spans="1:8" ht="15" customHeight="1">
      <c r="A29" s="8" t="s">
        <v>26</v>
      </c>
      <c r="B29" s="46">
        <v>8427</v>
      </c>
      <c r="C29" s="80">
        <v>62</v>
      </c>
      <c r="D29" s="42">
        <f t="shared" si="1"/>
        <v>8489</v>
      </c>
      <c r="E29" s="52">
        <v>53552000</v>
      </c>
      <c r="F29" s="46">
        <v>8250000</v>
      </c>
      <c r="G29" s="79">
        <f t="shared" si="0"/>
        <v>61802000</v>
      </c>
      <c r="H29" s="5"/>
    </row>
    <row r="30" spans="1:8" ht="20.100000000000001" customHeight="1">
      <c r="A30" s="7" t="s">
        <v>81</v>
      </c>
      <c r="B30" s="59">
        <f t="shared" ref="B30:G30" si="2">SUM(B7:B29)</f>
        <v>382305</v>
      </c>
      <c r="C30" s="93">
        <f t="shared" si="2"/>
        <v>19935</v>
      </c>
      <c r="D30" s="59">
        <f t="shared" si="2"/>
        <v>402240</v>
      </c>
      <c r="E30" s="68">
        <f t="shared" si="2"/>
        <v>2423643000</v>
      </c>
      <c r="F30" s="47">
        <f t="shared" si="2"/>
        <v>662845000</v>
      </c>
      <c r="G30" s="83">
        <f t="shared" si="2"/>
        <v>3086488000</v>
      </c>
      <c r="H30" s="5"/>
    </row>
    <row r="31" spans="1:8" ht="20.100000000000001" customHeight="1">
      <c r="A31" s="8" t="s">
        <v>74</v>
      </c>
      <c r="B31" s="42">
        <v>1319</v>
      </c>
      <c r="C31" s="80">
        <v>19</v>
      </c>
      <c r="D31" s="42">
        <f t="shared" ref="D31:D32" si="3">SUM(B31:C31)</f>
        <v>1338</v>
      </c>
      <c r="E31" s="52">
        <v>880000</v>
      </c>
      <c r="F31" s="42">
        <v>9810000</v>
      </c>
      <c r="G31" s="79">
        <f>SUM(E31:F31)</f>
        <v>10690000</v>
      </c>
      <c r="H31" s="5"/>
    </row>
    <row r="32" spans="1:8" ht="15" customHeight="1">
      <c r="A32" s="3" t="s">
        <v>29</v>
      </c>
      <c r="B32" s="44">
        <v>56</v>
      </c>
      <c r="C32" s="78">
        <v>3</v>
      </c>
      <c r="D32" s="44">
        <f t="shared" si="3"/>
        <v>59</v>
      </c>
      <c r="E32" s="51">
        <v>639000</v>
      </c>
      <c r="F32" s="44"/>
      <c r="G32" s="77">
        <f>SUM(E32:F32)</f>
        <v>639000</v>
      </c>
      <c r="H32" s="5"/>
    </row>
    <row r="33" spans="1:8" ht="20.100000000000001" customHeight="1" thickBot="1">
      <c r="A33" s="20" t="s">
        <v>32</v>
      </c>
      <c r="B33" s="60">
        <f t="shared" ref="B33:G33" si="4">SUM(B30:B32)</f>
        <v>383680</v>
      </c>
      <c r="C33" s="94">
        <f t="shared" si="4"/>
        <v>19957</v>
      </c>
      <c r="D33" s="60">
        <f t="shared" si="4"/>
        <v>403637</v>
      </c>
      <c r="E33" s="49">
        <f t="shared" si="4"/>
        <v>2425162000</v>
      </c>
      <c r="F33" s="43">
        <f t="shared" si="4"/>
        <v>672655000</v>
      </c>
      <c r="G33" s="85">
        <f t="shared" si="4"/>
        <v>3097817000</v>
      </c>
      <c r="H33" s="5"/>
    </row>
    <row r="34" spans="1:8" ht="15" customHeight="1">
      <c r="D34" s="3"/>
      <c r="E34" s="3"/>
      <c r="F34" s="3"/>
      <c r="G34" s="3"/>
      <c r="H34" s="3"/>
    </row>
    <row r="35" spans="1:8">
      <c r="A35" s="61" t="s">
        <v>83</v>
      </c>
      <c r="B35" s="62"/>
      <c r="C35" s="62"/>
      <c r="D35" s="62"/>
      <c r="E35" s="62"/>
      <c r="G35" s="17"/>
    </row>
    <row r="36" spans="1:8">
      <c r="A36" s="114" t="s">
        <v>72</v>
      </c>
      <c r="B36" s="114"/>
      <c r="C36" s="114"/>
      <c r="D36" s="114"/>
      <c r="E36" s="114"/>
      <c r="F36" s="114"/>
      <c r="G36" s="114"/>
      <c r="H36" s="92"/>
    </row>
  </sheetData>
  <mergeCells count="4">
    <mergeCell ref="B3:D3"/>
    <mergeCell ref="E3:G3"/>
    <mergeCell ref="A36:G36"/>
    <mergeCell ref="E6:F6"/>
  </mergeCells>
  <printOptions horizontalCentered="1"/>
  <pageMargins left="0.75" right="0.75" top="0.5" bottom="0.5" header="0.3" footer="0.3"/>
  <pageSetup scale="88" orientation="landscape" r:id="rId1"/>
  <ignoredErrors>
    <ignoredError sqref="D30 G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34"/>
  <sheetViews>
    <sheetView zoomScaleNormal="100" workbookViewId="0"/>
  </sheetViews>
  <sheetFormatPr defaultColWidth="8.85546875" defaultRowHeight="15"/>
  <cols>
    <col min="1" max="1" width="36.7109375" customWidth="1"/>
    <col min="2" max="3" width="16.42578125" customWidth="1"/>
    <col min="4" max="4" width="10.7109375" customWidth="1"/>
    <col min="5" max="5" width="11" bestFit="1" customWidth="1"/>
  </cols>
  <sheetData>
    <row r="1" spans="1:8" ht="18.75" customHeight="1">
      <c r="A1" s="2" t="s">
        <v>43</v>
      </c>
      <c r="B1" s="2"/>
      <c r="C1" s="2"/>
    </row>
    <row r="2" spans="1:8" ht="18.75" customHeight="1">
      <c r="A2" s="2" t="s">
        <v>39</v>
      </c>
      <c r="B2" s="2"/>
      <c r="C2" s="2"/>
    </row>
    <row r="3" spans="1:8" ht="20.100000000000001" customHeight="1">
      <c r="A3" s="2"/>
      <c r="B3" s="28"/>
      <c r="C3" s="28"/>
    </row>
    <row r="4" spans="1:8" s="18" customFormat="1">
      <c r="A4" s="19"/>
      <c r="B4" s="4">
        <f>-1</f>
        <v>-1</v>
      </c>
      <c r="C4" s="4">
        <v>-2</v>
      </c>
    </row>
    <row r="5" spans="1:8" s="18" customFormat="1" ht="60" customHeight="1">
      <c r="A5" s="23"/>
      <c r="B5" s="21" t="s">
        <v>53</v>
      </c>
      <c r="C5" s="22" t="s">
        <v>70</v>
      </c>
    </row>
    <row r="6" spans="1:8" s="18" customFormat="1" ht="24">
      <c r="A6" s="27"/>
      <c r="B6" s="40" t="s">
        <v>69</v>
      </c>
      <c r="C6" s="40" t="s">
        <v>54</v>
      </c>
    </row>
    <row r="7" spans="1:8" s="18" customFormat="1" ht="20.100000000000001" customHeight="1">
      <c r="A7" s="12" t="s">
        <v>4</v>
      </c>
      <c r="B7" s="12">
        <v>18745000</v>
      </c>
      <c r="C7" s="12">
        <f>ROUND(B7*0.95,-3)</f>
        <v>17808000</v>
      </c>
      <c r="E7" s="33"/>
      <c r="F7" s="33"/>
      <c r="G7" s="33"/>
      <c r="H7" s="33"/>
    </row>
    <row r="8" spans="1:8" s="18" customFormat="1" ht="15" customHeight="1">
      <c r="A8" s="3" t="s">
        <v>5</v>
      </c>
      <c r="B8" s="3">
        <v>8923000</v>
      </c>
      <c r="C8" s="3">
        <f t="shared" ref="C8:C29" si="0">ROUND(B8*0.95,-3)</f>
        <v>8477000</v>
      </c>
      <c r="E8" s="33"/>
      <c r="F8" s="33"/>
      <c r="G8" s="33"/>
      <c r="H8" s="33"/>
    </row>
    <row r="9" spans="1:8" s="18" customFormat="1" ht="15" customHeight="1">
      <c r="A9" s="8" t="s">
        <v>6</v>
      </c>
      <c r="B9" s="8">
        <v>21215000</v>
      </c>
      <c r="C9" s="8">
        <f t="shared" si="0"/>
        <v>20154000</v>
      </c>
      <c r="E9" s="33"/>
      <c r="F9" s="33"/>
      <c r="G9" s="33"/>
      <c r="H9" s="33"/>
    </row>
    <row r="10" spans="1:8" s="18" customFormat="1" ht="15" customHeight="1">
      <c r="A10" s="3" t="s">
        <v>7</v>
      </c>
      <c r="B10" s="3">
        <v>34359000</v>
      </c>
      <c r="C10" s="3">
        <f t="shared" si="0"/>
        <v>32641000</v>
      </c>
      <c r="E10" s="33"/>
      <c r="F10" s="33"/>
      <c r="G10" s="33"/>
      <c r="H10" s="33"/>
    </row>
    <row r="11" spans="1:8" s="18" customFormat="1" ht="15" customHeight="1">
      <c r="A11" s="8" t="s">
        <v>8</v>
      </c>
      <c r="B11" s="8">
        <v>21156000</v>
      </c>
      <c r="C11" s="8">
        <f t="shared" si="0"/>
        <v>20098000</v>
      </c>
      <c r="E11" s="33"/>
      <c r="F11" s="33"/>
      <c r="G11" s="33"/>
      <c r="H11" s="33"/>
    </row>
    <row r="12" spans="1:8" s="18" customFormat="1" ht="15" customHeight="1">
      <c r="A12" s="3" t="s">
        <v>9</v>
      </c>
      <c r="B12" s="3">
        <v>42182000</v>
      </c>
      <c r="C12" s="3">
        <f t="shared" si="0"/>
        <v>40073000</v>
      </c>
      <c r="E12" s="33"/>
      <c r="F12" s="33"/>
      <c r="G12" s="33"/>
      <c r="H12" s="33"/>
    </row>
    <row r="13" spans="1:8" s="18" customFormat="1" ht="15" customHeight="1">
      <c r="A13" s="8" t="s">
        <v>10</v>
      </c>
      <c r="B13" s="8">
        <v>58813000</v>
      </c>
      <c r="C13" s="8">
        <f t="shared" si="0"/>
        <v>55872000</v>
      </c>
      <c r="E13" s="33"/>
      <c r="F13" s="33"/>
      <c r="G13" s="33"/>
      <c r="H13" s="33"/>
    </row>
    <row r="14" spans="1:8" s="18" customFormat="1" ht="15" customHeight="1">
      <c r="A14" s="3" t="s">
        <v>11</v>
      </c>
      <c r="B14" s="3">
        <v>11164000</v>
      </c>
      <c r="C14" s="3">
        <f t="shared" si="0"/>
        <v>10606000</v>
      </c>
      <c r="E14" s="33"/>
      <c r="F14" s="33"/>
      <c r="G14" s="33"/>
      <c r="H14" s="33"/>
    </row>
    <row r="15" spans="1:8" s="18" customFormat="1" ht="15" customHeight="1">
      <c r="A15" s="8" t="s">
        <v>12</v>
      </c>
      <c r="B15" s="8">
        <v>59550000</v>
      </c>
      <c r="C15" s="8">
        <f t="shared" si="0"/>
        <v>56573000</v>
      </c>
      <c r="E15" s="33"/>
      <c r="F15" s="33"/>
      <c r="G15" s="33"/>
      <c r="H15" s="33"/>
    </row>
    <row r="16" spans="1:8" s="18" customFormat="1" ht="15" customHeight="1">
      <c r="A16" s="3" t="s">
        <v>13</v>
      </c>
      <c r="B16" s="3">
        <v>50920000</v>
      </c>
      <c r="C16" s="3">
        <f t="shared" si="0"/>
        <v>48374000</v>
      </c>
      <c r="E16" s="33"/>
      <c r="F16" s="33"/>
      <c r="G16" s="33"/>
      <c r="H16" s="33"/>
    </row>
    <row r="17" spans="1:8" s="18" customFormat="1" ht="15" customHeight="1">
      <c r="A17" s="8" t="s">
        <v>14</v>
      </c>
      <c r="B17" s="8">
        <v>1584000</v>
      </c>
      <c r="C17" s="8">
        <f t="shared" si="0"/>
        <v>1505000</v>
      </c>
      <c r="E17" s="33"/>
      <c r="F17" s="33"/>
      <c r="G17" s="33"/>
      <c r="H17" s="33"/>
    </row>
    <row r="18" spans="1:8" s="18" customFormat="1" ht="15" customHeight="1">
      <c r="A18" s="3" t="s">
        <v>15</v>
      </c>
      <c r="B18" s="3">
        <v>10559000</v>
      </c>
      <c r="C18" s="3">
        <f t="shared" si="0"/>
        <v>10031000</v>
      </c>
      <c r="E18" s="33"/>
      <c r="F18" s="33"/>
      <c r="G18" s="33"/>
      <c r="H18" s="33"/>
    </row>
    <row r="19" spans="1:8" s="18" customFormat="1" ht="15" customHeight="1">
      <c r="A19" s="8" t="s">
        <v>16</v>
      </c>
      <c r="B19" s="8">
        <v>62286000</v>
      </c>
      <c r="C19" s="8">
        <f t="shared" si="0"/>
        <v>59172000</v>
      </c>
      <c r="E19" s="33"/>
      <c r="F19" s="33"/>
      <c r="G19" s="33"/>
      <c r="H19" s="33"/>
    </row>
    <row r="20" spans="1:8" s="18" customFormat="1" ht="15" customHeight="1">
      <c r="A20" s="3" t="s">
        <v>17</v>
      </c>
      <c r="B20" s="3">
        <v>39309000</v>
      </c>
      <c r="C20" s="3">
        <f t="shared" si="0"/>
        <v>37344000</v>
      </c>
      <c r="E20" s="33"/>
      <c r="F20" s="33"/>
      <c r="G20" s="33"/>
      <c r="H20" s="33"/>
    </row>
    <row r="21" spans="1:8" s="18" customFormat="1" ht="15" customHeight="1">
      <c r="A21" s="8" t="s">
        <v>18</v>
      </c>
      <c r="B21" s="8">
        <v>45917000</v>
      </c>
      <c r="C21" s="8">
        <f t="shared" si="0"/>
        <v>43621000</v>
      </c>
      <c r="E21" s="33"/>
      <c r="F21" s="33"/>
      <c r="G21" s="33"/>
      <c r="H21" s="33"/>
    </row>
    <row r="22" spans="1:8" s="18" customFormat="1" ht="15" customHeight="1">
      <c r="A22" s="3" t="s">
        <v>19</v>
      </c>
      <c r="B22" s="3">
        <v>33727000</v>
      </c>
      <c r="C22" s="3">
        <f t="shared" si="0"/>
        <v>32041000</v>
      </c>
      <c r="E22" s="33"/>
      <c r="F22" s="33"/>
      <c r="G22" s="33"/>
      <c r="H22" s="33"/>
    </row>
    <row r="23" spans="1:8" s="18" customFormat="1" ht="15" customHeight="1">
      <c r="A23" s="8" t="s">
        <v>20</v>
      </c>
      <c r="B23" s="8">
        <v>46438000</v>
      </c>
      <c r="C23" s="8">
        <f t="shared" si="0"/>
        <v>44116000</v>
      </c>
      <c r="E23" s="33"/>
      <c r="F23" s="33"/>
      <c r="G23" s="33"/>
      <c r="H23" s="33"/>
    </row>
    <row r="24" spans="1:8" s="18" customFormat="1" ht="15" customHeight="1">
      <c r="A24" s="3" t="s">
        <v>21</v>
      </c>
      <c r="B24" s="3">
        <v>45173000</v>
      </c>
      <c r="C24" s="3">
        <f t="shared" si="0"/>
        <v>42914000</v>
      </c>
      <c r="E24" s="33"/>
      <c r="F24" s="33"/>
      <c r="G24" s="33"/>
      <c r="H24" s="33"/>
    </row>
    <row r="25" spans="1:8" s="18" customFormat="1" ht="15" customHeight="1">
      <c r="A25" s="8" t="s">
        <v>22</v>
      </c>
      <c r="B25" s="8">
        <v>36010000</v>
      </c>
      <c r="C25" s="8">
        <f t="shared" si="0"/>
        <v>34210000</v>
      </c>
      <c r="E25" s="33"/>
      <c r="F25" s="33"/>
      <c r="G25" s="33"/>
      <c r="H25" s="33"/>
    </row>
    <row r="26" spans="1:8" s="18" customFormat="1" ht="15" customHeight="1">
      <c r="A26" s="3" t="s">
        <v>23</v>
      </c>
      <c r="B26" s="3">
        <v>10942000</v>
      </c>
      <c r="C26" s="3">
        <f t="shared" si="0"/>
        <v>10395000</v>
      </c>
      <c r="E26" s="33"/>
      <c r="F26" s="33"/>
      <c r="G26" s="33"/>
      <c r="H26" s="33"/>
    </row>
    <row r="27" spans="1:8" s="18" customFormat="1" ht="15" customHeight="1">
      <c r="A27" s="8" t="s">
        <v>24</v>
      </c>
      <c r="B27" s="8">
        <v>17350000</v>
      </c>
      <c r="C27" s="8">
        <f t="shared" si="0"/>
        <v>16483000</v>
      </c>
      <c r="E27" s="33"/>
      <c r="F27" s="33"/>
      <c r="G27" s="33"/>
      <c r="H27" s="33"/>
    </row>
    <row r="28" spans="1:8" s="18" customFormat="1" ht="15" customHeight="1">
      <c r="A28" s="3" t="s">
        <v>25</v>
      </c>
      <c r="B28" s="3">
        <v>8308000</v>
      </c>
      <c r="C28" s="3">
        <f t="shared" si="0"/>
        <v>7893000</v>
      </c>
      <c r="E28" s="33"/>
      <c r="F28" s="33"/>
      <c r="G28" s="33"/>
      <c r="H28" s="33"/>
    </row>
    <row r="29" spans="1:8" s="18" customFormat="1" ht="15" customHeight="1">
      <c r="A29" s="8" t="s">
        <v>26</v>
      </c>
      <c r="B29" s="8">
        <v>16320000</v>
      </c>
      <c r="C29" s="8">
        <f t="shared" si="0"/>
        <v>15504000</v>
      </c>
      <c r="E29" s="33"/>
      <c r="F29" s="33"/>
      <c r="G29" s="33"/>
      <c r="H29" s="33"/>
    </row>
    <row r="30" spans="1:8" s="18" customFormat="1" ht="20.100000000000001" customHeight="1" thickBot="1">
      <c r="A30" s="20" t="s">
        <v>81</v>
      </c>
      <c r="B30" s="20">
        <f t="shared" ref="B30:C30" si="1">SUM(B7:B29)</f>
        <v>700950000</v>
      </c>
      <c r="C30" s="20">
        <f t="shared" si="1"/>
        <v>665905000</v>
      </c>
    </row>
    <row r="31" spans="1:8" s="18" customFormat="1" ht="18.600000000000001" customHeight="1">
      <c r="A31" s="117"/>
      <c r="B31" s="117"/>
      <c r="C31" s="117"/>
    </row>
    <row r="32" spans="1:8">
      <c r="A32" s="61" t="s">
        <v>84</v>
      </c>
      <c r="B32" s="31"/>
      <c r="C32" s="5"/>
    </row>
    <row r="33" spans="2:3">
      <c r="B33" s="30"/>
      <c r="C33" s="30"/>
    </row>
    <row r="34" spans="2:3">
      <c r="C34" s="5"/>
    </row>
  </sheetData>
  <mergeCells count="1">
    <mergeCell ref="A31:C31"/>
  </mergeCells>
  <printOptions horizontalCentered="1"/>
  <pageMargins left="0.75" right="0.75" top="0.5" bottom="0.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2F83-1B48-44E4-AD3B-72EE467D1F14}">
  <sheetPr>
    <tabColor rgb="FFFFC000"/>
    <pageSetUpPr fitToPage="1"/>
  </sheetPr>
  <dimension ref="A1:I34"/>
  <sheetViews>
    <sheetView zoomScaleNormal="100" workbookViewId="0"/>
  </sheetViews>
  <sheetFormatPr defaultColWidth="8.85546875" defaultRowHeight="15"/>
  <cols>
    <col min="1" max="1" width="36.7109375" customWidth="1"/>
    <col min="2" max="4" width="16.42578125" customWidth="1"/>
    <col min="5" max="5" width="10.7109375" customWidth="1"/>
    <col min="6" max="6" width="11" bestFit="1" customWidth="1"/>
  </cols>
  <sheetData>
    <row r="1" spans="1:9" ht="18.75" customHeight="1">
      <c r="A1" s="102" t="s">
        <v>87</v>
      </c>
      <c r="B1" s="103"/>
      <c r="C1" s="103"/>
      <c r="D1" s="103"/>
      <c r="E1" s="104"/>
      <c r="F1" s="104"/>
      <c r="G1" s="104"/>
      <c r="H1" s="104"/>
    </row>
    <row r="2" spans="1:9" ht="18.75" customHeight="1">
      <c r="A2" s="2" t="s">
        <v>39</v>
      </c>
      <c r="B2" s="2"/>
      <c r="C2" s="2"/>
      <c r="D2" s="2"/>
    </row>
    <row r="3" spans="1:9" ht="20.100000000000001" customHeight="1">
      <c r="A3" s="2"/>
      <c r="B3" s="28"/>
      <c r="C3" s="28"/>
      <c r="D3" s="28"/>
    </row>
    <row r="4" spans="1:9" s="18" customFormat="1">
      <c r="A4" s="19"/>
      <c r="B4" s="4">
        <f>-1</f>
        <v>-1</v>
      </c>
      <c r="C4" s="4">
        <v>-2</v>
      </c>
      <c r="D4" s="4">
        <v>-3</v>
      </c>
    </row>
    <row r="5" spans="1:9" s="18" customFormat="1" ht="60" customHeight="1">
      <c r="A5" s="23"/>
      <c r="B5" s="21" t="s">
        <v>63</v>
      </c>
      <c r="C5" s="22" t="s">
        <v>61</v>
      </c>
      <c r="D5" s="22" t="s">
        <v>62</v>
      </c>
    </row>
    <row r="6" spans="1:9" s="18" customFormat="1" ht="24">
      <c r="A6" s="27"/>
      <c r="B6" s="40" t="s">
        <v>60</v>
      </c>
      <c r="C6" s="40" t="s">
        <v>64</v>
      </c>
      <c r="D6" s="40" t="s">
        <v>65</v>
      </c>
    </row>
    <row r="7" spans="1:9" s="18" customFormat="1" ht="20.100000000000001" customHeight="1">
      <c r="A7" s="12" t="s">
        <v>4</v>
      </c>
      <c r="B7" s="12">
        <v>888000</v>
      </c>
      <c r="C7" s="12">
        <v>71000</v>
      </c>
      <c r="D7" s="12">
        <f>C7+B7</f>
        <v>959000</v>
      </c>
      <c r="F7" s="33"/>
      <c r="G7" s="33"/>
      <c r="H7" s="33"/>
      <c r="I7" s="33"/>
    </row>
    <row r="8" spans="1:9" s="18" customFormat="1" ht="15" customHeight="1">
      <c r="A8" s="3" t="s">
        <v>5</v>
      </c>
      <c r="B8" s="3">
        <v>638000</v>
      </c>
      <c r="C8" s="3">
        <v>51000</v>
      </c>
      <c r="D8" s="3">
        <f t="shared" ref="D8:D29" si="0">C8+B8</f>
        <v>689000</v>
      </c>
      <c r="F8" s="33"/>
      <c r="G8" s="33"/>
      <c r="H8" s="33"/>
      <c r="I8" s="33"/>
    </row>
    <row r="9" spans="1:9" s="18" customFormat="1" ht="15" customHeight="1">
      <c r="A9" s="8" t="s">
        <v>6</v>
      </c>
      <c r="B9" s="8">
        <v>1617000</v>
      </c>
      <c r="C9" s="8">
        <v>129000</v>
      </c>
      <c r="D9" s="8">
        <f t="shared" si="0"/>
        <v>1746000</v>
      </c>
      <c r="F9" s="33"/>
      <c r="G9" s="33"/>
      <c r="H9" s="33"/>
      <c r="I9" s="33"/>
    </row>
    <row r="10" spans="1:9" s="18" customFormat="1" ht="15" customHeight="1">
      <c r="A10" s="3" t="s">
        <v>7</v>
      </c>
      <c r="B10" s="3">
        <v>1218000</v>
      </c>
      <c r="C10" s="3">
        <v>97000</v>
      </c>
      <c r="D10" s="3">
        <f t="shared" si="0"/>
        <v>1315000</v>
      </c>
      <c r="F10" s="33"/>
      <c r="G10" s="33"/>
      <c r="H10" s="33"/>
      <c r="I10" s="33"/>
    </row>
    <row r="11" spans="1:9" s="18" customFormat="1" ht="15" customHeight="1">
      <c r="A11" s="8" t="s">
        <v>8</v>
      </c>
      <c r="B11" s="8">
        <v>1301000</v>
      </c>
      <c r="C11" s="8">
        <v>104000</v>
      </c>
      <c r="D11" s="8">
        <f t="shared" si="0"/>
        <v>1405000</v>
      </c>
      <c r="F11" s="33"/>
      <c r="G11" s="33"/>
      <c r="H11" s="33"/>
      <c r="I11" s="33"/>
    </row>
    <row r="12" spans="1:9" s="18" customFormat="1" ht="15" customHeight="1">
      <c r="A12" s="3" t="s">
        <v>9</v>
      </c>
      <c r="B12" s="3">
        <v>2149000</v>
      </c>
      <c r="C12" s="3">
        <v>171000</v>
      </c>
      <c r="D12" s="3">
        <f t="shared" si="0"/>
        <v>2320000</v>
      </c>
      <c r="F12" s="33"/>
      <c r="G12" s="33"/>
      <c r="H12" s="33"/>
      <c r="I12" s="33"/>
    </row>
    <row r="13" spans="1:9" s="18" customFormat="1" ht="15" customHeight="1">
      <c r="A13" s="8" t="s">
        <v>10</v>
      </c>
      <c r="B13" s="8">
        <v>3182000</v>
      </c>
      <c r="C13" s="8">
        <v>254000</v>
      </c>
      <c r="D13" s="8">
        <f t="shared" si="0"/>
        <v>3436000</v>
      </c>
      <c r="F13" s="33"/>
      <c r="G13" s="33"/>
      <c r="H13" s="33"/>
      <c r="I13" s="33"/>
    </row>
    <row r="14" spans="1:9" s="18" customFormat="1" ht="15" customHeight="1">
      <c r="A14" s="3" t="s">
        <v>11</v>
      </c>
      <c r="B14" s="3">
        <v>790000</v>
      </c>
      <c r="C14" s="3">
        <v>63000</v>
      </c>
      <c r="D14" s="3">
        <f t="shared" si="0"/>
        <v>853000</v>
      </c>
      <c r="F14" s="33"/>
      <c r="G14" s="33"/>
      <c r="H14" s="33"/>
      <c r="I14" s="33"/>
    </row>
    <row r="15" spans="1:9" s="18" customFormat="1" ht="15" customHeight="1">
      <c r="A15" s="8" t="s">
        <v>12</v>
      </c>
      <c r="B15" s="8">
        <v>3199000</v>
      </c>
      <c r="C15" s="8">
        <v>255000</v>
      </c>
      <c r="D15" s="8">
        <f t="shared" si="0"/>
        <v>3454000</v>
      </c>
      <c r="F15" s="33"/>
      <c r="G15" s="33"/>
      <c r="H15" s="33"/>
      <c r="I15" s="33"/>
    </row>
    <row r="16" spans="1:9" s="18" customFormat="1" ht="15" customHeight="1">
      <c r="A16" s="3" t="s">
        <v>13</v>
      </c>
      <c r="B16" s="3">
        <v>1964000</v>
      </c>
      <c r="C16" s="3">
        <v>157000</v>
      </c>
      <c r="D16" s="3">
        <f t="shared" si="0"/>
        <v>2121000</v>
      </c>
      <c r="F16" s="33"/>
      <c r="G16" s="33"/>
      <c r="H16" s="33"/>
      <c r="I16" s="33"/>
    </row>
    <row r="17" spans="1:9" s="18" customFormat="1" ht="15" customHeight="1">
      <c r="A17" s="8" t="s">
        <v>14</v>
      </c>
      <c r="B17" s="8">
        <v>147000</v>
      </c>
      <c r="C17" s="8">
        <v>12000</v>
      </c>
      <c r="D17" s="8">
        <f t="shared" si="0"/>
        <v>159000</v>
      </c>
      <c r="F17" s="33"/>
      <c r="G17" s="33"/>
      <c r="H17" s="33"/>
      <c r="I17" s="33"/>
    </row>
    <row r="18" spans="1:9" s="18" customFormat="1" ht="15" customHeight="1">
      <c r="A18" s="3" t="s">
        <v>15</v>
      </c>
      <c r="B18" s="3">
        <v>663000</v>
      </c>
      <c r="C18" s="3">
        <v>53000</v>
      </c>
      <c r="D18" s="3">
        <f t="shared" si="0"/>
        <v>716000</v>
      </c>
      <c r="F18" s="33"/>
      <c r="G18" s="33"/>
      <c r="H18" s="33"/>
      <c r="I18" s="33"/>
    </row>
    <row r="19" spans="1:9" s="18" customFormat="1" ht="15" customHeight="1">
      <c r="A19" s="8" t="s">
        <v>16</v>
      </c>
      <c r="B19" s="8">
        <v>2965000</v>
      </c>
      <c r="C19" s="8">
        <v>236000</v>
      </c>
      <c r="D19" s="8">
        <f t="shared" si="0"/>
        <v>3201000</v>
      </c>
      <c r="F19" s="33"/>
      <c r="G19" s="33"/>
      <c r="H19" s="33"/>
      <c r="I19" s="33"/>
    </row>
    <row r="20" spans="1:9" s="18" customFormat="1" ht="15" customHeight="1">
      <c r="A20" s="3" t="s">
        <v>17</v>
      </c>
      <c r="B20" s="3">
        <v>2042000</v>
      </c>
      <c r="C20" s="3">
        <v>163000</v>
      </c>
      <c r="D20" s="3">
        <f t="shared" si="0"/>
        <v>2205000</v>
      </c>
      <c r="F20" s="33"/>
      <c r="G20" s="33"/>
      <c r="H20" s="33"/>
      <c r="I20" s="33"/>
    </row>
    <row r="21" spans="1:9" s="18" customFormat="1" ht="15" customHeight="1">
      <c r="A21" s="8" t="s">
        <v>18</v>
      </c>
      <c r="B21" s="8">
        <v>2533000</v>
      </c>
      <c r="C21" s="8">
        <v>202000</v>
      </c>
      <c r="D21" s="8">
        <f t="shared" si="0"/>
        <v>2735000</v>
      </c>
      <c r="F21" s="33"/>
      <c r="G21" s="33"/>
      <c r="H21" s="33"/>
      <c r="I21" s="33"/>
    </row>
    <row r="22" spans="1:9" s="18" customFormat="1" ht="15" customHeight="1">
      <c r="A22" s="3" t="s">
        <v>19</v>
      </c>
      <c r="B22" s="3">
        <v>1714000</v>
      </c>
      <c r="C22" s="3">
        <v>137000</v>
      </c>
      <c r="D22" s="3">
        <f t="shared" si="0"/>
        <v>1851000</v>
      </c>
      <c r="F22" s="33"/>
      <c r="G22" s="33"/>
      <c r="H22" s="33"/>
      <c r="I22" s="33"/>
    </row>
    <row r="23" spans="1:9" s="18" customFormat="1" ht="15" customHeight="1">
      <c r="A23" s="8" t="s">
        <v>20</v>
      </c>
      <c r="B23" s="8">
        <v>3026000</v>
      </c>
      <c r="C23" s="8">
        <v>241000</v>
      </c>
      <c r="D23" s="8">
        <f t="shared" si="0"/>
        <v>3267000</v>
      </c>
      <c r="F23" s="33"/>
      <c r="G23" s="33"/>
      <c r="H23" s="33"/>
      <c r="I23" s="33"/>
    </row>
    <row r="24" spans="1:9" s="18" customFormat="1" ht="15" customHeight="1">
      <c r="A24" s="3" t="s">
        <v>21</v>
      </c>
      <c r="B24" s="3">
        <v>2555000</v>
      </c>
      <c r="C24" s="3">
        <v>204000</v>
      </c>
      <c r="D24" s="3">
        <f t="shared" si="0"/>
        <v>2759000</v>
      </c>
      <c r="F24" s="33"/>
      <c r="G24" s="33"/>
      <c r="H24" s="33"/>
      <c r="I24" s="33"/>
    </row>
    <row r="25" spans="1:9" s="18" customFormat="1" ht="15" customHeight="1">
      <c r="A25" s="8" t="s">
        <v>22</v>
      </c>
      <c r="B25" s="8">
        <v>2483000</v>
      </c>
      <c r="C25" s="8">
        <v>198000</v>
      </c>
      <c r="D25" s="8">
        <f t="shared" si="0"/>
        <v>2681000</v>
      </c>
      <c r="F25" s="33"/>
      <c r="G25" s="33"/>
      <c r="H25" s="33"/>
      <c r="I25" s="33"/>
    </row>
    <row r="26" spans="1:9" s="18" customFormat="1" ht="15" customHeight="1">
      <c r="A26" s="3" t="s">
        <v>23</v>
      </c>
      <c r="B26" s="3">
        <v>1868000</v>
      </c>
      <c r="C26" s="3">
        <v>149000</v>
      </c>
      <c r="D26" s="3">
        <f t="shared" si="0"/>
        <v>2017000</v>
      </c>
      <c r="F26" s="33"/>
      <c r="G26" s="33"/>
      <c r="H26" s="33"/>
      <c r="I26" s="33"/>
    </row>
    <row r="27" spans="1:9" s="18" customFormat="1" ht="15" customHeight="1">
      <c r="A27" s="8" t="s">
        <v>24</v>
      </c>
      <c r="B27" s="8">
        <v>1037000</v>
      </c>
      <c r="C27" s="8">
        <v>83000</v>
      </c>
      <c r="D27" s="8">
        <f t="shared" si="0"/>
        <v>1120000</v>
      </c>
      <c r="F27" s="33"/>
      <c r="G27" s="33"/>
      <c r="H27" s="33"/>
      <c r="I27" s="33"/>
    </row>
    <row r="28" spans="1:9" s="18" customFormat="1" ht="15" customHeight="1">
      <c r="A28" s="3" t="s">
        <v>25</v>
      </c>
      <c r="B28" s="3">
        <v>876000</v>
      </c>
      <c r="C28" s="3">
        <v>70000</v>
      </c>
      <c r="D28" s="3">
        <f t="shared" si="0"/>
        <v>946000</v>
      </c>
      <c r="F28" s="33"/>
      <c r="G28" s="33"/>
      <c r="H28" s="33"/>
      <c r="I28" s="33"/>
    </row>
    <row r="29" spans="1:9" s="18" customFormat="1" ht="15" customHeight="1">
      <c r="A29" s="8" t="s">
        <v>26</v>
      </c>
      <c r="B29" s="8">
        <v>876000</v>
      </c>
      <c r="C29" s="8">
        <v>70000</v>
      </c>
      <c r="D29" s="8">
        <f t="shared" si="0"/>
        <v>946000</v>
      </c>
      <c r="F29" s="33"/>
      <c r="G29" s="33"/>
      <c r="H29" s="33"/>
      <c r="I29" s="33"/>
    </row>
    <row r="30" spans="1:9" s="18" customFormat="1" ht="20.100000000000001" customHeight="1" thickBot="1">
      <c r="A30" s="20" t="s">
        <v>81</v>
      </c>
      <c r="B30" s="20">
        <f t="shared" ref="B30:D30" si="1">SUM(B7:B29)</f>
        <v>39731000</v>
      </c>
      <c r="C30" s="20">
        <f>SUM(C7:C29)</f>
        <v>3170000</v>
      </c>
      <c r="D30" s="20">
        <f t="shared" si="1"/>
        <v>42901000</v>
      </c>
    </row>
    <row r="31" spans="1:9" s="18" customFormat="1" ht="18.600000000000001" customHeight="1">
      <c r="A31" s="100"/>
      <c r="B31" s="100"/>
      <c r="C31" s="100"/>
      <c r="D31" s="100"/>
    </row>
    <row r="32" spans="1:9">
      <c r="A32" s="61" t="s">
        <v>85</v>
      </c>
      <c r="B32" s="31"/>
      <c r="C32" s="5"/>
      <c r="D32" s="5"/>
    </row>
    <row r="33" spans="2:4">
      <c r="B33" s="30"/>
      <c r="C33" s="30"/>
      <c r="D33" s="30"/>
    </row>
    <row r="34" spans="2:4">
      <c r="D34" s="5"/>
    </row>
  </sheetData>
  <printOptions horizontalCentered="1"/>
  <pageMargins left="0.75" right="0.75" top="0.5" bottom="0.5" header="0.3" footer="0.3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355ef0-b855-4ebb-a92a-a6c79f7573fd">
      <UserInfo>
        <DisplayName>Kitchell, Jeni</DisplayName>
        <AccountId>25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62322CB-9A18-4C76-AC33-68E017D621B1}"/>
</file>

<file path=customXml/itemProps2.xml><?xml version="1.0" encoding="utf-8"?>
<ds:datastoreItem xmlns:ds="http://schemas.openxmlformats.org/officeDocument/2006/customXml" ds:itemID="{6B5B0C54-1F66-4612-B6EE-E1A9D0B53FCA}"/>
</file>

<file path=customXml/itemProps3.xml><?xml version="1.0" encoding="utf-8"?>
<ds:datastoreItem xmlns:ds="http://schemas.openxmlformats.org/officeDocument/2006/customXml" ds:itemID="{07A969EA-7751-47FA-AECE-F08460C87997}"/>
</file>

<file path=customXml/itemProps4.xml><?xml version="1.0" encoding="utf-8"?>
<ds:datastoreItem xmlns:ds="http://schemas.openxmlformats.org/officeDocument/2006/customXml" ds:itemID="{C2F17D93-3CA5-4150-BD22-6656E9624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Attach A-Summary</vt:lpstr>
      <vt:lpstr>Attach B-Adj to Base GF</vt:lpstr>
      <vt:lpstr>Attach C-ExpenditureAdjustments</vt:lpstr>
      <vt:lpstr>Attach D-Enroll + Tuition&amp;Fees</vt:lpstr>
      <vt:lpstr>Attach E-SUG</vt:lpstr>
      <vt:lpstr>Attach F-Lottery</vt:lpstr>
      <vt:lpstr>'Attach A-Summary'!Print_Area</vt:lpstr>
      <vt:lpstr>'Attach B-Adj to Base GF'!Print_Area</vt:lpstr>
      <vt:lpstr>'Attach C-ExpenditureAdjustments'!Print_Area</vt:lpstr>
      <vt:lpstr>'Attach D-Enroll + Tuition&amp;Fees'!Print_Area</vt:lpstr>
      <vt:lpstr>'Attach E-SUG'!Print_Area</vt:lpstr>
      <vt:lpstr>'Attach F-Lottery'!Print_Area</vt:lpstr>
    </vt:vector>
  </TitlesOfParts>
  <Manager/>
  <Company>Office of the Chancellor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Willard, Jerry</dc:creator>
  <cp:keywords/>
  <dc:description/>
  <cp:lastModifiedBy>Willard, Jerry</cp:lastModifiedBy>
  <cp:revision/>
  <cp:lastPrinted>2023-03-23T15:50:43Z</cp:lastPrinted>
  <dcterms:created xsi:type="dcterms:W3CDTF">2015-03-23T19:18:44Z</dcterms:created>
  <dcterms:modified xsi:type="dcterms:W3CDTF">2023-03-23T16:01:45Z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